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5bb3bbff6b547b/Desktop/Master Drive/AVS/Useful Tools/2023 Strategic Planning Tools/"/>
    </mc:Choice>
  </mc:AlternateContent>
  <xr:revisionPtr revIDLastSave="0" documentId="8_{C7425C5C-5B2F-4D6F-B7DC-33590CD87FF8}" xr6:coauthVersionLast="47" xr6:coauthVersionMax="47" xr10:uidLastSave="{00000000-0000-0000-0000-000000000000}"/>
  <bookViews>
    <workbookView xWindow="-98" yWindow="-98" windowWidth="21795" windowHeight="13875" xr2:uid="{82305D7E-0D51-4E2C-AA62-25B13910F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D44" i="1"/>
  <c r="D45" i="1" s="1"/>
  <c r="H21" i="1"/>
  <c r="H20" i="1"/>
  <c r="H22" i="1" s="1"/>
  <c r="H6" i="1"/>
  <c r="H5" i="1"/>
  <c r="H7" i="1" s="1"/>
  <c r="D46" i="1" l="1"/>
  <c r="C45" i="1"/>
  <c r="C46" i="1" s="1"/>
  <c r="D47" i="1"/>
  <c r="C47" i="1"/>
  <c r="H23" i="1"/>
  <c r="H8" i="1"/>
  <c r="D48" i="1" l="1"/>
  <c r="C48" i="1"/>
  <c r="C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Blair</author>
  </authors>
  <commentList>
    <comment ref="B18" authorId="0" shapeId="0" xr:uid="{ACDB84F5-F4A7-4280-B8EF-CDBE6CE198AC}">
      <text>
        <r>
          <rPr>
            <b/>
            <sz val="9"/>
            <color indexed="81"/>
            <rFont val="Tahoma"/>
            <family val="2"/>
          </rPr>
          <t>Ben Blair:</t>
        </r>
        <r>
          <rPr>
            <sz val="9"/>
            <color indexed="81"/>
            <rFont val="Tahoma"/>
            <family val="2"/>
          </rPr>
          <t xml:space="preserve">
Calculations use standard moisture shrink of 1.176%/pt dried, and shrinks to 15%</t>
        </r>
      </text>
    </comment>
  </commentList>
</comments>
</file>

<file path=xl/sharedStrings.xml><?xml version="1.0" encoding="utf-8"?>
<sst xmlns="http://schemas.openxmlformats.org/spreadsheetml/2006/main" count="41" uniqueCount="29">
  <si>
    <t>Market Price</t>
  </si>
  <si>
    <t>Low Check</t>
  </si>
  <si>
    <t>Dry Yield</t>
  </si>
  <si>
    <t>Harvest Moisture (%)</t>
  </si>
  <si>
    <t>Dry Yield (bu/A)</t>
  </si>
  <si>
    <t>High Check</t>
  </si>
  <si>
    <t>Moisture Difference (%)</t>
  </si>
  <si>
    <t>Bushel Difference</t>
  </si>
  <si>
    <t>Yield Loss (%/pt)</t>
  </si>
  <si>
    <t>Dryer Breakeven ($/pt)</t>
  </si>
  <si>
    <t>Field Check - Management Zones Using Yield Map</t>
  </si>
  <si>
    <t>Wet Weight</t>
  </si>
  <si>
    <t>Dry Weight Difference</t>
  </si>
  <si>
    <t>Total Acres</t>
  </si>
  <si>
    <t>Field Dry Loss (%/pt)</t>
  </si>
  <si>
    <t>Drying Cost</t>
  </si>
  <si>
    <t>Drying Cost ($/Pt)</t>
  </si>
  <si>
    <t>Moisture</t>
  </si>
  <si>
    <t>Wet Yield</t>
  </si>
  <si>
    <t>Gross Income</t>
  </si>
  <si>
    <t>Net Income</t>
  </si>
  <si>
    <t>Differece</t>
  </si>
  <si>
    <t>A</t>
  </si>
  <si>
    <t>B</t>
  </si>
  <si>
    <t>Operation Level</t>
  </si>
  <si>
    <t>Shring Factor</t>
  </si>
  <si>
    <t>Field Dry Yield (bu/A)</t>
  </si>
  <si>
    <t>Field Check - Cart Weights - Same Area</t>
  </si>
  <si>
    <t>Edit Tan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</si>
</sst>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0.0"/>
    <numFmt numFmtId="166" formatCode="&quot;$&quot;#,##0.000_);[Red]\(&quot;$&quot;#,##0.000\)"/>
    <numFmt numFmtId="167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8" fontId="0" fillId="2" borderId="1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8" fontId="0" fillId="2" borderId="3" xfId="0" applyNumberFormat="1" applyFill="1" applyBorder="1" applyAlignment="1" applyProtection="1">
      <alignment horizontal="center"/>
      <protection locked="0"/>
    </xf>
    <xf numFmtId="38" fontId="0" fillId="2" borderId="5" xfId="0" applyNumberFormat="1" applyFill="1" applyBorder="1" applyAlignment="1" applyProtection="1">
      <alignment horizontal="center"/>
      <protection locked="0"/>
    </xf>
    <xf numFmtId="10" fontId="0" fillId="2" borderId="5" xfId="0" applyNumberFormat="1" applyFill="1" applyBorder="1" applyAlignment="1" applyProtection="1">
      <alignment horizontal="center"/>
      <protection locked="0"/>
    </xf>
    <xf numFmtId="166" fontId="0" fillId="2" borderId="5" xfId="0" applyNumberFormat="1" applyFill="1" applyBorder="1" applyAlignment="1" applyProtection="1">
      <alignment horizontal="center"/>
      <protection locked="0"/>
    </xf>
    <xf numFmtId="38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7" fontId="0" fillId="2" borderId="5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6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F9B01-B492-4012-B995-78F1D3AC34B4}">
  <dimension ref="B1:H49"/>
  <sheetViews>
    <sheetView showGridLines="0" tabSelected="1" workbookViewId="0">
      <selection activeCell="J51" sqref="J51"/>
    </sheetView>
  </sheetViews>
  <sheetFormatPr defaultColWidth="9.1328125" defaultRowHeight="14.25" x14ac:dyDescent="0.45"/>
  <cols>
    <col min="1" max="1" width="9.1328125" style="2"/>
    <col min="2" max="2" width="21.86328125" style="2" customWidth="1"/>
    <col min="3" max="3" width="17.59765625" style="2" customWidth="1"/>
    <col min="4" max="4" width="10.59765625" style="2" customWidth="1"/>
    <col min="5" max="16384" width="9.1328125" style="2"/>
  </cols>
  <sheetData>
    <row r="1" spans="2:8" x14ac:dyDescent="0.45">
      <c r="B1" s="24" t="s">
        <v>28</v>
      </c>
    </row>
    <row r="3" spans="2:8" s="1" customFormat="1" ht="18.399999999999999" thickBot="1" x14ac:dyDescent="0.6">
      <c r="B3" s="36" t="s">
        <v>10</v>
      </c>
      <c r="C3" s="36"/>
      <c r="D3" s="36"/>
      <c r="E3" s="36"/>
      <c r="F3" s="36"/>
      <c r="G3" s="36"/>
      <c r="H3" s="36"/>
    </row>
    <row r="4" spans="2:8" ht="14.65" thickBot="1" x14ac:dyDescent="0.5"/>
    <row r="5" spans="2:8" ht="14.65" thickBot="1" x14ac:dyDescent="0.5">
      <c r="B5" s="3" t="s">
        <v>0</v>
      </c>
      <c r="C5" s="14">
        <v>5</v>
      </c>
      <c r="E5" s="26" t="s">
        <v>6</v>
      </c>
      <c r="F5" s="26"/>
      <c r="G5" s="26"/>
      <c r="H5" s="4">
        <f>IFERROR(C9-C14,"")</f>
        <v>3.8000000000000006E-2</v>
      </c>
    </row>
    <row r="6" spans="2:8" x14ac:dyDescent="0.45">
      <c r="E6" s="26" t="s">
        <v>7</v>
      </c>
      <c r="F6" s="26"/>
      <c r="G6" s="26"/>
      <c r="H6" s="5">
        <f>IFERROR(C10-C15,"")</f>
        <v>25.399999999999977</v>
      </c>
    </row>
    <row r="7" spans="2:8" ht="14.65" thickBot="1" x14ac:dyDescent="0.5">
      <c r="B7" s="37" t="s">
        <v>5</v>
      </c>
      <c r="C7" s="37"/>
      <c r="E7" s="26" t="s">
        <v>8</v>
      </c>
      <c r="F7" s="26"/>
      <c r="G7" s="26"/>
      <c r="H7" s="6">
        <f>IFERROR((C10/C15-1)/(H5*100),"Error")</f>
        <v>2.7990831349731057E-2</v>
      </c>
    </row>
    <row r="8" spans="2:8" ht="14.65" thickBot="1" x14ac:dyDescent="0.5">
      <c r="E8" s="26" t="s">
        <v>9</v>
      </c>
      <c r="F8" s="26"/>
      <c r="G8" s="26"/>
      <c r="H8" s="7">
        <f>IFERROR((H6*C5)/(C10*H5*100),"Error")</f>
        <v>0.1264990637077173</v>
      </c>
    </row>
    <row r="9" spans="2:8" x14ac:dyDescent="0.45">
      <c r="B9" s="2" t="s">
        <v>3</v>
      </c>
      <c r="C9" s="15">
        <v>0.193</v>
      </c>
      <c r="E9" s="35"/>
      <c r="F9" s="35"/>
      <c r="G9" s="35"/>
    </row>
    <row r="10" spans="2:8" ht="14.65" thickBot="1" x14ac:dyDescent="0.5">
      <c r="B10" s="2" t="s">
        <v>4</v>
      </c>
      <c r="C10" s="16">
        <v>264.2</v>
      </c>
      <c r="E10" s="35"/>
      <c r="F10" s="35"/>
      <c r="G10" s="35"/>
    </row>
    <row r="11" spans="2:8" x14ac:dyDescent="0.45">
      <c r="E11" s="35"/>
      <c r="F11" s="35"/>
      <c r="G11" s="35"/>
    </row>
    <row r="12" spans="2:8" ht="14.65" thickBot="1" x14ac:dyDescent="0.5">
      <c r="B12" s="37" t="s">
        <v>1</v>
      </c>
      <c r="C12" s="37"/>
      <c r="E12" s="35"/>
      <c r="F12" s="35"/>
      <c r="G12" s="35"/>
    </row>
    <row r="13" spans="2:8" ht="14.65" thickBot="1" x14ac:dyDescent="0.5">
      <c r="E13" s="35"/>
      <c r="F13" s="35"/>
      <c r="G13" s="35"/>
    </row>
    <row r="14" spans="2:8" x14ac:dyDescent="0.45">
      <c r="B14" s="2" t="s">
        <v>3</v>
      </c>
      <c r="C14" s="15">
        <v>0.155</v>
      </c>
      <c r="E14" s="35"/>
      <c r="F14" s="35"/>
      <c r="G14" s="35"/>
    </row>
    <row r="15" spans="2:8" ht="14.65" thickBot="1" x14ac:dyDescent="0.5">
      <c r="B15" s="2" t="s">
        <v>4</v>
      </c>
      <c r="C15" s="16">
        <v>238.8</v>
      </c>
      <c r="E15" s="35"/>
      <c r="F15" s="35"/>
      <c r="G15" s="35"/>
    </row>
    <row r="18" spans="2:8" ht="18.399999999999999" thickBot="1" x14ac:dyDescent="0.6">
      <c r="B18" s="36" t="s">
        <v>27</v>
      </c>
      <c r="C18" s="36"/>
      <c r="D18" s="36"/>
      <c r="E18" s="36"/>
      <c r="F18" s="36"/>
      <c r="G18" s="36"/>
      <c r="H18" s="36"/>
    </row>
    <row r="19" spans="2:8" ht="14.65" thickBot="1" x14ac:dyDescent="0.5"/>
    <row r="20" spans="2:8" ht="14.65" thickBot="1" x14ac:dyDescent="0.5">
      <c r="B20" s="3" t="s">
        <v>0</v>
      </c>
      <c r="C20" s="14">
        <v>5</v>
      </c>
      <c r="E20" s="26" t="s">
        <v>6</v>
      </c>
      <c r="F20" s="26"/>
      <c r="G20" s="26"/>
      <c r="H20" s="4">
        <f>IFERROR(C24-C29,"")</f>
        <v>3.8000000000000006E-2</v>
      </c>
    </row>
    <row r="21" spans="2:8" x14ac:dyDescent="0.45">
      <c r="E21" s="26" t="s">
        <v>12</v>
      </c>
      <c r="F21" s="26"/>
      <c r="G21" s="26"/>
      <c r="H21" s="5">
        <f>IFERROR((C25-((C24*100-15)*0.01176*C25))-(C30-((C24*100-15)*0.01176*C30)),"Error")</f>
        <v>1350.2821903999993</v>
      </c>
    </row>
    <row r="22" spans="2:8" ht="14.65" thickBot="1" x14ac:dyDescent="0.5">
      <c r="B22" s="37" t="s">
        <v>5</v>
      </c>
      <c r="C22" s="37"/>
      <c r="E22" s="26" t="s">
        <v>8</v>
      </c>
      <c r="F22" s="26"/>
      <c r="G22" s="26"/>
      <c r="H22" s="6">
        <f>IFERROR((C25/C30-1)/(H20*100),"Error")</f>
        <v>2.7986895631037418E-2</v>
      </c>
    </row>
    <row r="23" spans="2:8" ht="14.65" thickBot="1" x14ac:dyDescent="0.5">
      <c r="E23" s="26" t="s">
        <v>9</v>
      </c>
      <c r="F23" s="26"/>
      <c r="G23" s="26"/>
      <c r="H23" s="7">
        <f>IFERROR((H21/56*C20)/(C25/56*H20*100),"Error")</f>
        <v>0.12008699510858924</v>
      </c>
    </row>
    <row r="24" spans="2:8" x14ac:dyDescent="0.45">
      <c r="B24" s="2" t="s">
        <v>3</v>
      </c>
      <c r="C24" s="15">
        <v>0.193</v>
      </c>
      <c r="E24" s="35"/>
      <c r="F24" s="35"/>
      <c r="G24" s="35"/>
    </row>
    <row r="25" spans="2:8" ht="14.65" thickBot="1" x14ac:dyDescent="0.5">
      <c r="B25" s="2" t="s">
        <v>11</v>
      </c>
      <c r="C25" s="16">
        <v>14795</v>
      </c>
      <c r="E25" s="35"/>
      <c r="F25" s="35"/>
      <c r="G25" s="35"/>
    </row>
    <row r="26" spans="2:8" x14ac:dyDescent="0.45">
      <c r="E26" s="35"/>
      <c r="F26" s="35"/>
      <c r="G26" s="35"/>
    </row>
    <row r="27" spans="2:8" ht="14.65" thickBot="1" x14ac:dyDescent="0.5">
      <c r="B27" s="37" t="s">
        <v>1</v>
      </c>
      <c r="C27" s="37"/>
      <c r="E27" s="35"/>
      <c r="F27" s="35"/>
      <c r="G27" s="35"/>
    </row>
    <row r="28" spans="2:8" ht="14.65" thickBot="1" x14ac:dyDescent="0.5">
      <c r="E28" s="35"/>
      <c r="F28" s="35"/>
      <c r="G28" s="35"/>
    </row>
    <row r="29" spans="2:8" x14ac:dyDescent="0.45">
      <c r="B29" s="2" t="s">
        <v>3</v>
      </c>
      <c r="C29" s="15">
        <v>0.155</v>
      </c>
      <c r="E29" s="35"/>
      <c r="F29" s="35"/>
      <c r="G29" s="35"/>
    </row>
    <row r="30" spans="2:8" ht="14.65" thickBot="1" x14ac:dyDescent="0.5">
      <c r="B30" s="2" t="s">
        <v>11</v>
      </c>
      <c r="C30" s="16">
        <v>13372.8</v>
      </c>
      <c r="E30" s="35"/>
      <c r="F30" s="35"/>
      <c r="G30" s="35"/>
    </row>
    <row r="33" spans="2:8" ht="18.399999999999999" thickBot="1" x14ac:dyDescent="0.6">
      <c r="B33" s="36" t="s">
        <v>24</v>
      </c>
      <c r="C33" s="36"/>
      <c r="D33" s="36"/>
      <c r="E33" s="36"/>
      <c r="F33" s="36"/>
      <c r="G33" s="36"/>
      <c r="H33" s="36"/>
    </row>
    <row r="34" spans="2:8" ht="14.65" thickBot="1" x14ac:dyDescent="0.5"/>
    <row r="35" spans="2:8" x14ac:dyDescent="0.45">
      <c r="B35" s="3" t="s">
        <v>0</v>
      </c>
      <c r="C35" s="17">
        <v>5</v>
      </c>
      <c r="E35" s="26"/>
      <c r="F35" s="26"/>
      <c r="G35" s="26"/>
      <c r="H35" s="8"/>
    </row>
    <row r="36" spans="2:8" x14ac:dyDescent="0.45">
      <c r="B36" s="3" t="s">
        <v>13</v>
      </c>
      <c r="C36" s="18">
        <v>1000</v>
      </c>
      <c r="E36" s="3"/>
      <c r="F36" s="3"/>
      <c r="G36" s="3"/>
      <c r="H36" s="8"/>
    </row>
    <row r="37" spans="2:8" x14ac:dyDescent="0.45">
      <c r="B37" s="3" t="s">
        <v>14</v>
      </c>
      <c r="C37" s="19">
        <v>2.8000000000000001E-2</v>
      </c>
      <c r="E37" s="3"/>
      <c r="F37" s="3"/>
      <c r="G37" s="3"/>
      <c r="H37" s="8"/>
    </row>
    <row r="38" spans="2:8" x14ac:dyDescent="0.45">
      <c r="B38" s="3" t="s">
        <v>25</v>
      </c>
      <c r="C38" s="23">
        <v>1.176E-2</v>
      </c>
      <c r="E38" s="3"/>
      <c r="F38" s="3"/>
      <c r="G38" s="3"/>
      <c r="H38" s="8"/>
    </row>
    <row r="39" spans="2:8" x14ac:dyDescent="0.45">
      <c r="B39" s="3" t="s">
        <v>16</v>
      </c>
      <c r="C39" s="20">
        <v>2.1999999999999999E-2</v>
      </c>
      <c r="E39" s="3"/>
      <c r="F39" s="3"/>
      <c r="G39" s="3"/>
      <c r="H39" s="8"/>
    </row>
    <row r="40" spans="2:8" ht="14.65" thickBot="1" x14ac:dyDescent="0.5">
      <c r="B40" s="3" t="s">
        <v>26</v>
      </c>
      <c r="C40" s="21">
        <v>200</v>
      </c>
      <c r="E40" s="26"/>
      <c r="F40" s="26"/>
      <c r="G40" s="26"/>
      <c r="H40" s="9"/>
    </row>
    <row r="41" spans="2:8" x14ac:dyDescent="0.45">
      <c r="C41" s="10"/>
      <c r="E41" s="3"/>
      <c r="F41" s="3"/>
      <c r="G41" s="3"/>
      <c r="H41" s="9"/>
    </row>
    <row r="42" spans="2:8" ht="14.65" thickBot="1" x14ac:dyDescent="0.5">
      <c r="C42" s="3" t="s">
        <v>22</v>
      </c>
      <c r="D42" s="26" t="s">
        <v>23</v>
      </c>
      <c r="E42" s="26"/>
    </row>
    <row r="43" spans="2:8" x14ac:dyDescent="0.45">
      <c r="B43" s="2" t="s">
        <v>17</v>
      </c>
      <c r="C43" s="22">
        <v>0.16</v>
      </c>
      <c r="D43" s="27">
        <v>0.19</v>
      </c>
      <c r="E43" s="28"/>
    </row>
    <row r="44" spans="2:8" x14ac:dyDescent="0.45">
      <c r="B44" s="2" t="s">
        <v>18</v>
      </c>
      <c r="C44" s="11">
        <f>IFERROR(($C$40*(1+(C43-0.15)*100*$C$37))*(1+(C43-0.15)*100*0.01176)*C36,"")</f>
        <v>208017.856</v>
      </c>
      <c r="D44" s="29">
        <f>IFERROR(($C$40*(1+(D43-0.15)*100*$C$37))*(1+(D43-0.15)*100*0.01176)*C36,"")</f>
        <v>232861.69600000003</v>
      </c>
      <c r="E44" s="30"/>
    </row>
    <row r="45" spans="2:8" x14ac:dyDescent="0.45">
      <c r="B45" s="2" t="s">
        <v>2</v>
      </c>
      <c r="C45" s="11">
        <f>IFERROR(C44-(C43-0.15)*100*C38*C44,"")</f>
        <v>205571.56601344</v>
      </c>
      <c r="D45" s="29">
        <f>IFERROR(D44-(D43-0.15)*100*C38*D44,"")</f>
        <v>221907.88182016002</v>
      </c>
      <c r="E45" s="30"/>
    </row>
    <row r="46" spans="2:8" x14ac:dyDescent="0.45">
      <c r="B46" s="2" t="s">
        <v>19</v>
      </c>
      <c r="C46" s="12">
        <f>C45*C35</f>
        <v>1027857.8300672</v>
      </c>
      <c r="D46" s="31">
        <f>D45*C35</f>
        <v>1109539.4091008001</v>
      </c>
      <c r="E46" s="32"/>
    </row>
    <row r="47" spans="2:8" x14ac:dyDescent="0.45">
      <c r="B47" s="2" t="s">
        <v>15</v>
      </c>
      <c r="C47" s="12">
        <f>IFERROR(C44*(C43-0.15)*100*C39,"")</f>
        <v>4576.3928320000032</v>
      </c>
      <c r="D47" s="31">
        <f>IFERROR(D44*(D43-0.15)*100*C39,"")</f>
        <v>20491.829248000005</v>
      </c>
      <c r="E47" s="32"/>
    </row>
    <row r="48" spans="2:8" ht="14.65" thickBot="1" x14ac:dyDescent="0.5">
      <c r="B48" s="3" t="s">
        <v>20</v>
      </c>
      <c r="C48" s="13">
        <f>C46-C47</f>
        <v>1023281.4372352</v>
      </c>
      <c r="D48" s="33">
        <f>D46-D47</f>
        <v>1089047.5798528001</v>
      </c>
      <c r="E48" s="34"/>
    </row>
    <row r="49" spans="2:5" x14ac:dyDescent="0.45">
      <c r="B49" s="3" t="s">
        <v>21</v>
      </c>
      <c r="C49" s="25">
        <f>D48-C48</f>
        <v>65766.142617600155</v>
      </c>
      <c r="D49" s="25"/>
      <c r="E49" s="25"/>
    </row>
  </sheetData>
  <mergeCells count="39">
    <mergeCell ref="B3:H3"/>
    <mergeCell ref="B18:H18"/>
    <mergeCell ref="B7:C7"/>
    <mergeCell ref="B12:C12"/>
    <mergeCell ref="E5:G5"/>
    <mergeCell ref="E6:G6"/>
    <mergeCell ref="E7:G7"/>
    <mergeCell ref="E8:G8"/>
    <mergeCell ref="E9:G9"/>
    <mergeCell ref="E10:G10"/>
    <mergeCell ref="E11:G11"/>
    <mergeCell ref="E24:G24"/>
    <mergeCell ref="E12:G12"/>
    <mergeCell ref="E13:G13"/>
    <mergeCell ref="E14:G14"/>
    <mergeCell ref="E15:G15"/>
    <mergeCell ref="E20:G20"/>
    <mergeCell ref="E21:G21"/>
    <mergeCell ref="B22:C22"/>
    <mergeCell ref="E22:G22"/>
    <mergeCell ref="E23:G23"/>
    <mergeCell ref="E30:G30"/>
    <mergeCell ref="B33:H33"/>
    <mergeCell ref="E35:G35"/>
    <mergeCell ref="E40:G40"/>
    <mergeCell ref="E25:G25"/>
    <mergeCell ref="E26:G26"/>
    <mergeCell ref="B27:C27"/>
    <mergeCell ref="E27:G27"/>
    <mergeCell ref="E28:G28"/>
    <mergeCell ref="E29:G29"/>
    <mergeCell ref="C49:E49"/>
    <mergeCell ref="D42:E42"/>
    <mergeCell ref="D43:E43"/>
    <mergeCell ref="D44:E44"/>
    <mergeCell ref="D45:E45"/>
    <mergeCell ref="D46:E46"/>
    <mergeCell ref="D47:E47"/>
    <mergeCell ref="D48:E4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Blair</dc:creator>
  <cp:lastModifiedBy>Shay Foulk</cp:lastModifiedBy>
  <dcterms:created xsi:type="dcterms:W3CDTF">2023-10-16T18:22:22Z</dcterms:created>
  <dcterms:modified xsi:type="dcterms:W3CDTF">2023-10-18T15:09:55Z</dcterms:modified>
</cp:coreProperties>
</file>