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ec5bb3bbff6b547b/Desktop/Master Drive/AVS/Useful Tools/2023 Strategic Planning Tools/"/>
    </mc:Choice>
  </mc:AlternateContent>
  <xr:revisionPtr revIDLastSave="0" documentId="8_{968B0E68-7624-49B0-A6F5-FA060E0C3F1A}" xr6:coauthVersionLast="47" xr6:coauthVersionMax="47" xr10:uidLastSave="{00000000-0000-0000-0000-000000000000}"/>
  <bookViews>
    <workbookView xWindow="-98" yWindow="-98" windowWidth="21795" windowHeight="13875" xr2:uid="{046E9071-5637-4785-B0BA-3E950C0181DB}"/>
  </bookViews>
  <sheets>
    <sheet name="Interest Rate Carry Cost" sheetId="2" r:id="rId1"/>
  </sheets>
  <definedNames>
    <definedName name="Rates">#REF!</definedName>
    <definedName name="Year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2" l="1"/>
  <c r="D9" i="2"/>
  <c r="D11" i="2"/>
  <c r="D14" i="2"/>
  <c r="B15" i="2"/>
  <c r="E15" i="2"/>
  <c r="E9" i="2"/>
  <c r="E11" i="2"/>
  <c r="D19" i="2"/>
  <c r="F15" i="2"/>
  <c r="G15" i="2"/>
  <c r="H15" i="2"/>
  <c r="I15" i="2"/>
  <c r="J15" i="2"/>
  <c r="K15" i="2"/>
  <c r="L15" i="2"/>
  <c r="M15" i="2"/>
  <c r="N15" i="2"/>
  <c r="O15" i="2"/>
  <c r="P15" i="2"/>
  <c r="Q15" i="2"/>
  <c r="R15" i="2"/>
  <c r="S15" i="2"/>
  <c r="D5" i="2"/>
  <c r="D7" i="2"/>
  <c r="E14" i="2"/>
  <c r="E5" i="2"/>
  <c r="E7" i="2"/>
  <c r="S27" i="2"/>
  <c r="S28" i="2"/>
  <c r="R27" i="2"/>
  <c r="R28" i="2"/>
  <c r="Q27" i="2"/>
  <c r="Q28" i="2"/>
  <c r="P27" i="2"/>
  <c r="P28" i="2"/>
  <c r="O27" i="2"/>
  <c r="O28" i="2"/>
  <c r="N27" i="2"/>
  <c r="N28" i="2"/>
  <c r="M27" i="2"/>
  <c r="M28" i="2"/>
  <c r="L27" i="2"/>
  <c r="L28" i="2"/>
  <c r="K27" i="2"/>
  <c r="K28" i="2"/>
  <c r="J27" i="2"/>
  <c r="J28" i="2"/>
  <c r="I27" i="2"/>
  <c r="I28" i="2"/>
  <c r="H27" i="2"/>
  <c r="H28" i="2"/>
  <c r="G27" i="2"/>
  <c r="G28" i="2"/>
  <c r="F27" i="2"/>
  <c r="F28" i="2"/>
  <c r="E27" i="2"/>
  <c r="E28" i="2"/>
  <c r="D27" i="2"/>
  <c r="D28" i="2"/>
  <c r="B14" i="2"/>
  <c r="S14" i="2"/>
  <c r="C11" i="2"/>
  <c r="D6" i="2"/>
  <c r="E6" i="2"/>
  <c r="R14" i="2"/>
  <c r="R6" i="2"/>
  <c r="D30" i="2"/>
  <c r="D29" i="2"/>
  <c r="E30" i="2"/>
  <c r="E29" i="2"/>
  <c r="G30" i="2"/>
  <c r="G29" i="2"/>
  <c r="H30" i="2"/>
  <c r="H29" i="2"/>
  <c r="I30" i="2"/>
  <c r="I29" i="2"/>
  <c r="J30" i="2"/>
  <c r="J29" i="2"/>
  <c r="K30" i="2"/>
  <c r="K29" i="2"/>
  <c r="L30" i="2"/>
  <c r="L29" i="2"/>
  <c r="M30" i="2"/>
  <c r="M29" i="2"/>
  <c r="S6" i="2"/>
  <c r="S5" i="2"/>
  <c r="N30" i="2"/>
  <c r="N29" i="2"/>
  <c r="O30" i="2"/>
  <c r="O29" i="2"/>
  <c r="F30" i="2"/>
  <c r="F29" i="2"/>
  <c r="P30" i="2"/>
  <c r="P29" i="2"/>
  <c r="Q30" i="2"/>
  <c r="Q29" i="2"/>
  <c r="R30" i="2"/>
  <c r="R29" i="2"/>
  <c r="S30" i="2"/>
  <c r="S29" i="2"/>
  <c r="F14" i="2"/>
  <c r="G14" i="2"/>
  <c r="H14" i="2"/>
  <c r="I14" i="2"/>
  <c r="J14" i="2"/>
  <c r="K14" i="2"/>
  <c r="L14" i="2"/>
  <c r="M14" i="2"/>
  <c r="N14" i="2"/>
  <c r="O14" i="2"/>
  <c r="P14" i="2"/>
  <c r="Q14" i="2"/>
  <c r="R5" i="2"/>
  <c r="R7" i="2"/>
  <c r="I6" i="2"/>
  <c r="I5" i="2"/>
  <c r="N6" i="2"/>
  <c r="N5" i="2"/>
  <c r="H6" i="2"/>
  <c r="H5" i="2"/>
  <c r="Q6" i="2"/>
  <c r="Q5" i="2"/>
  <c r="S7" i="2"/>
  <c r="G6" i="2"/>
  <c r="G5" i="2"/>
  <c r="P6" i="2"/>
  <c r="P5" i="2"/>
  <c r="F6" i="2"/>
  <c r="F5" i="2"/>
  <c r="M6" i="2"/>
  <c r="M5" i="2"/>
  <c r="L6" i="2"/>
  <c r="L5" i="2"/>
  <c r="J6" i="2"/>
  <c r="J5" i="2"/>
  <c r="O6" i="2"/>
  <c r="O5" i="2"/>
  <c r="K6" i="2"/>
  <c r="K5" i="2"/>
  <c r="J7" i="2"/>
  <c r="E10" i="2"/>
  <c r="E20" i="2"/>
  <c r="F7" i="2"/>
  <c r="D10" i="2"/>
  <c r="D20" i="2"/>
  <c r="S10" i="2"/>
  <c r="S20" i="2"/>
  <c r="S9" i="2"/>
  <c r="G7" i="2"/>
  <c r="Q7" i="2"/>
  <c r="M7" i="2"/>
  <c r="H7" i="2"/>
  <c r="K7" i="2"/>
  <c r="P7" i="2"/>
  <c r="I7" i="2"/>
  <c r="L7" i="2"/>
  <c r="R10" i="2"/>
  <c r="R20" i="2"/>
  <c r="R9" i="2"/>
  <c r="N7" i="2"/>
  <c r="O7" i="2"/>
  <c r="K10" i="2"/>
  <c r="K20" i="2"/>
  <c r="K9" i="2"/>
  <c r="L10" i="2"/>
  <c r="L20" i="2"/>
  <c r="L9" i="2"/>
  <c r="M10" i="2"/>
  <c r="M20" i="2"/>
  <c r="M9" i="2"/>
  <c r="H10" i="2"/>
  <c r="H20" i="2"/>
  <c r="H9" i="2"/>
  <c r="F10" i="2"/>
  <c r="F20" i="2"/>
  <c r="F9" i="2"/>
  <c r="F11" i="2"/>
  <c r="J10" i="2"/>
  <c r="J20" i="2"/>
  <c r="J9" i="2"/>
  <c r="S11" i="2"/>
  <c r="S19" i="2"/>
  <c r="S21" i="2"/>
  <c r="I10" i="2"/>
  <c r="I20" i="2"/>
  <c r="I9" i="2"/>
  <c r="O10" i="2"/>
  <c r="O20" i="2"/>
  <c r="O9" i="2"/>
  <c r="D21" i="2"/>
  <c r="Q10" i="2"/>
  <c r="Q20" i="2"/>
  <c r="Q9" i="2"/>
  <c r="Q11" i="2"/>
  <c r="E21" i="2"/>
  <c r="E19" i="2"/>
  <c r="G9" i="2"/>
  <c r="G10" i="2"/>
  <c r="G20" i="2"/>
  <c r="R11" i="2"/>
  <c r="R21" i="2"/>
  <c r="R19" i="2"/>
  <c r="P10" i="2"/>
  <c r="P20" i="2"/>
  <c r="P9" i="2"/>
  <c r="N10" i="2"/>
  <c r="N20" i="2"/>
  <c r="N9" i="2"/>
  <c r="Q21" i="2"/>
  <c r="Q19" i="2"/>
  <c r="M11" i="2"/>
  <c r="M21" i="2"/>
  <c r="M19" i="2"/>
  <c r="J11" i="2"/>
  <c r="J21" i="2"/>
  <c r="J19" i="2"/>
  <c r="F21" i="2"/>
  <c r="F19" i="2"/>
  <c r="H11" i="2"/>
  <c r="H21" i="2"/>
  <c r="H19" i="2"/>
  <c r="N11" i="2"/>
  <c r="N19" i="2"/>
  <c r="N21" i="2"/>
  <c r="P11" i="2"/>
  <c r="P21" i="2"/>
  <c r="P19" i="2"/>
  <c r="K11" i="2"/>
  <c r="K19" i="2"/>
  <c r="K21" i="2"/>
  <c r="G11" i="2"/>
  <c r="G19" i="2"/>
  <c r="G21" i="2"/>
  <c r="L11" i="2"/>
  <c r="L21" i="2"/>
  <c r="L19" i="2"/>
  <c r="O11" i="2"/>
  <c r="O21" i="2"/>
  <c r="O19" i="2"/>
  <c r="I11" i="2"/>
  <c r="I21" i="2"/>
  <c r="I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Shay Foulk</author>
  </authors>
  <commentList>
    <comment ref="C2" authorId="0" shapeId="0" xr:uid="{DCB80E46-F9D3-4AFD-A368-C7663ABA9762}">
      <text>
        <r>
          <rPr>
            <b/>
            <sz val="9"/>
            <color indexed="81"/>
            <rFont val="Tahoma"/>
            <family val="2"/>
          </rPr>
          <t>Shay Foulk:</t>
        </r>
        <r>
          <rPr>
            <sz val="9"/>
            <color indexed="81"/>
            <rFont val="Tahoma"/>
            <family val="2"/>
          </rPr>
          <t xml:space="preserve">
How much grain do you have left in your inventory, unpriced, unsold, and undelivered?</t>
        </r>
      </text>
    </comment>
    <comment ref="H4" authorId="0" shapeId="0" xr:uid="{745F00CC-9A41-43D1-A8FB-82CEE6BB0142}">
      <text>
        <r>
          <rPr>
            <b/>
            <sz val="9"/>
            <color indexed="81"/>
            <rFont val="Tahoma"/>
            <family val="2"/>
          </rPr>
          <t>Shay Foulk:</t>
        </r>
        <r>
          <rPr>
            <sz val="9"/>
            <color indexed="81"/>
            <rFont val="Tahoma"/>
            <family val="2"/>
          </rPr>
          <t xml:space="preserve">
How much is it costing you to hang on to that grain at today's prices? Are you better off putting that cash to use? How much is it costing you in interest, and how much are you really gaining on your carry?</t>
        </r>
      </text>
    </comment>
    <comment ref="D16" authorId="0" shapeId="0" xr:uid="{0B71DC37-950E-455C-B03F-8A2234CCD248}">
      <text>
        <r>
          <rPr>
            <b/>
            <sz val="9"/>
            <color indexed="81"/>
            <rFont val="Tahoma"/>
            <family val="2"/>
          </rPr>
          <t>Shay Foulk:</t>
        </r>
        <r>
          <rPr>
            <sz val="9"/>
            <color indexed="81"/>
            <rFont val="Tahoma"/>
            <family val="2"/>
          </rPr>
          <t xml:space="preserve">
Enter your own Interest Rates in these cells</t>
        </r>
      </text>
    </comment>
    <comment ref="C26" authorId="0" shapeId="0" xr:uid="{B93CFD47-ACED-431D-90AC-67C870CBD5DF}">
      <text>
        <r>
          <rPr>
            <b/>
            <sz val="9"/>
            <color indexed="81"/>
            <rFont val="Tahoma"/>
            <family val="2"/>
          </rPr>
          <t>Shay Foulk:</t>
        </r>
        <r>
          <rPr>
            <sz val="9"/>
            <color indexed="81"/>
            <rFont val="Tahoma"/>
            <family val="2"/>
          </rPr>
          <t xml:space="preserve">
Max level on Operating Line of Credit. This will give you a rough Cost Per Year. </t>
        </r>
      </text>
    </comment>
  </commentList>
</comments>
</file>

<file path=xl/sharedStrings.xml><?xml version="1.0" encoding="utf-8"?>
<sst xmlns="http://schemas.openxmlformats.org/spreadsheetml/2006/main" count="36" uniqueCount="26">
  <si>
    <t>Price</t>
  </si>
  <si>
    <t>Bushels</t>
  </si>
  <si>
    <t>Grain</t>
  </si>
  <si>
    <t>Interest Rate Carry Cost Calculator</t>
  </si>
  <si>
    <t>Corn</t>
  </si>
  <si>
    <t>Interest Rates Calculator</t>
  </si>
  <si>
    <t>Soybeans</t>
  </si>
  <si>
    <t>Cost of Carry</t>
  </si>
  <si>
    <t>Cash Flow and Grain Merchandizing Considerations</t>
  </si>
  <si>
    <t>CORN</t>
  </si>
  <si>
    <t>Cost/ Month</t>
  </si>
  <si>
    <t>Cost/Day</t>
  </si>
  <si>
    <t>Cost Per Month/Bu.</t>
  </si>
  <si>
    <t>SOYBEANS</t>
  </si>
  <si>
    <t>Inventory</t>
  </si>
  <si>
    <t>LOC Levels</t>
  </si>
  <si>
    <t>Both Crops</t>
  </si>
  <si>
    <t>Cash Only</t>
  </si>
  <si>
    <t>Per Yr</t>
  </si>
  <si>
    <t>Per Month</t>
  </si>
  <si>
    <t>Per Day</t>
  </si>
  <si>
    <t>Produced by Ag View Solutions</t>
  </si>
  <si>
    <t>1999-2023 All Rights Reserved</t>
  </si>
  <si>
    <r>
      <t xml:space="preserve">Ag View Solutions </t>
    </r>
    <r>
      <rPr>
        <b/>
        <sz val="9"/>
        <rFont val="Calibri"/>
        <family val="2"/>
      </rPr>
      <t>©</t>
    </r>
    <r>
      <rPr>
        <b/>
        <sz val="9"/>
        <rFont val="Arial"/>
        <family val="2"/>
      </rPr>
      <t>2023</t>
    </r>
  </si>
  <si>
    <t>Corn Annual Cost</t>
  </si>
  <si>
    <t>Soybeans Annual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</si>
</sst>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00"/>
  </numFmts>
  <fonts count="17" x14ac:knownFonts="1">
    <font>
      <sz val="11"/>
      <color theme="1"/>
      <name val="Calibri"/>
      <family val="2"/>
      <scheme val="minor"/>
    </font>
    <font>
      <sz val="10"/>
      <name val="Arial"/>
      <family val="2"/>
    </font>
    <font>
      <sz val="8"/>
      <name val="Arial"/>
      <family val="2"/>
    </font>
    <font>
      <b/>
      <sz val="14"/>
      <name val="Calibri"/>
      <family val="2"/>
      <scheme val="minor"/>
    </font>
    <font>
      <sz val="8"/>
      <name val="Calibri"/>
      <family val="2"/>
      <scheme val="minor"/>
    </font>
    <font>
      <b/>
      <sz val="22"/>
      <name val="Calibri"/>
      <family val="2"/>
      <scheme val="minor"/>
    </font>
    <font>
      <b/>
      <sz val="8"/>
      <name val="Calibri"/>
      <family val="2"/>
      <scheme val="minor"/>
    </font>
    <font>
      <b/>
      <sz val="8"/>
      <color rgb="FFFF0000"/>
      <name val="Calibri"/>
      <family val="2"/>
      <scheme val="minor"/>
    </font>
    <font>
      <b/>
      <sz val="10"/>
      <name val="Arial"/>
      <family val="2"/>
    </font>
    <font>
      <b/>
      <u/>
      <sz val="9"/>
      <name val="Calibri"/>
      <family val="2"/>
      <scheme val="minor"/>
    </font>
    <font>
      <b/>
      <sz val="9"/>
      <name val="Arial"/>
      <family val="2"/>
    </font>
    <font>
      <b/>
      <sz val="9"/>
      <name val="Calibri"/>
      <family val="2"/>
    </font>
    <font>
      <b/>
      <sz val="9"/>
      <color indexed="81"/>
      <name val="Tahoma"/>
      <family val="2"/>
    </font>
    <font>
      <sz val="9"/>
      <color indexed="81"/>
      <name val="Tahoma"/>
      <family val="2"/>
    </font>
    <font>
      <b/>
      <sz val="8"/>
      <color theme="0"/>
      <name val="Calibri"/>
      <family val="2"/>
      <scheme val="minor"/>
    </font>
    <font>
      <sz val="8"/>
      <color theme="0"/>
      <name val="Arial"/>
      <family val="2"/>
    </font>
    <font>
      <sz val="8"/>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44" fontId="8" fillId="0" borderId="0" applyFont="0" applyFill="0" applyBorder="0" applyAlignment="0" applyProtection="0"/>
    <xf numFmtId="9" fontId="8" fillId="0" borderId="0" applyFont="0" applyFill="0" applyBorder="0" applyAlignment="0" applyProtection="0"/>
  </cellStyleXfs>
  <cellXfs count="108">
    <xf numFmtId="0" fontId="0" fillId="0" borderId="0" xfId="0"/>
    <xf numFmtId="0" fontId="2" fillId="0" borderId="0" xfId="1" applyFont="1" applyAlignment="1">
      <alignment horizontal="left"/>
    </xf>
    <xf numFmtId="164" fontId="3" fillId="0" borderId="1" xfId="1" applyNumberFormat="1" applyFont="1" applyBorder="1" applyAlignment="1">
      <alignment horizontal="left"/>
    </xf>
    <xf numFmtId="4" fontId="3" fillId="0" borderId="2" xfId="1" applyNumberFormat="1" applyFont="1" applyBorder="1" applyAlignment="1">
      <alignment horizontal="left"/>
    </xf>
    <xf numFmtId="164" fontId="3" fillId="0" borderId="3" xfId="1" applyNumberFormat="1" applyFont="1" applyBorder="1" applyAlignment="1">
      <alignment horizontal="left"/>
    </xf>
    <xf numFmtId="164" fontId="4" fillId="2" borderId="4" xfId="1" applyNumberFormat="1" applyFont="1" applyFill="1" applyBorder="1" applyAlignment="1">
      <alignment horizontal="left"/>
    </xf>
    <xf numFmtId="164" fontId="5" fillId="2" borderId="4" xfId="1" applyNumberFormat="1" applyFont="1" applyFill="1" applyBorder="1"/>
    <xf numFmtId="164" fontId="4" fillId="2" borderId="4" xfId="1" applyNumberFormat="1" applyFont="1" applyFill="1" applyBorder="1"/>
    <xf numFmtId="0" fontId="4" fillId="2" borderId="4" xfId="1" applyFont="1" applyFill="1" applyBorder="1" applyAlignment="1">
      <alignment horizontal="left"/>
    </xf>
    <xf numFmtId="0" fontId="4" fillId="2" borderId="5" xfId="1" applyFont="1" applyFill="1" applyBorder="1" applyAlignment="1">
      <alignment horizontal="left"/>
    </xf>
    <xf numFmtId="0" fontId="4" fillId="0" borderId="0" xfId="1" applyFont="1"/>
    <xf numFmtId="0" fontId="2" fillId="0" borderId="0" xfId="1" applyFont="1"/>
    <xf numFmtId="164" fontId="6" fillId="3" borderId="2" xfId="1" applyNumberFormat="1" applyFont="1" applyFill="1" applyBorder="1" applyAlignment="1" applyProtection="1">
      <alignment horizontal="left"/>
      <protection locked="0"/>
    </xf>
    <xf numFmtId="4" fontId="6" fillId="3" borderId="2" xfId="1" applyNumberFormat="1" applyFont="1" applyFill="1" applyBorder="1" applyAlignment="1" applyProtection="1">
      <alignment horizontal="left"/>
      <protection locked="0"/>
    </xf>
    <xf numFmtId="164" fontId="4" fillId="3" borderId="2" xfId="1" applyNumberFormat="1" applyFont="1" applyFill="1" applyBorder="1" applyAlignment="1" applyProtection="1">
      <alignment horizontal="left"/>
      <protection locked="0"/>
    </xf>
    <xf numFmtId="164" fontId="4" fillId="2" borderId="0" xfId="1" applyNumberFormat="1" applyFont="1" applyFill="1" applyAlignment="1">
      <alignment horizontal="left"/>
    </xf>
    <xf numFmtId="0" fontId="4" fillId="2" borderId="0" xfId="1" applyFont="1" applyFill="1"/>
    <xf numFmtId="0" fontId="7" fillId="2" borderId="0" xfId="1" applyFont="1" applyFill="1" applyAlignment="1">
      <alignment horizontal="left"/>
    </xf>
    <xf numFmtId="0" fontId="4" fillId="2" borderId="0" xfId="1" applyFont="1" applyFill="1" applyAlignment="1">
      <alignment horizontal="left"/>
    </xf>
    <xf numFmtId="164" fontId="4" fillId="2" borderId="6" xfId="1" applyNumberFormat="1" applyFont="1" applyFill="1" applyBorder="1" applyAlignment="1">
      <alignment horizontal="left"/>
    </xf>
    <xf numFmtId="164" fontId="4" fillId="3" borderId="7" xfId="1" applyNumberFormat="1" applyFont="1" applyFill="1" applyBorder="1" applyAlignment="1" applyProtection="1">
      <alignment horizontal="left"/>
      <protection locked="0"/>
    </xf>
    <xf numFmtId="0" fontId="4" fillId="2" borderId="6" xfId="1" applyFont="1" applyFill="1" applyBorder="1" applyAlignment="1">
      <alignment horizontal="left"/>
    </xf>
    <xf numFmtId="0" fontId="4" fillId="2" borderId="8" xfId="1" applyFont="1" applyFill="1" applyBorder="1" applyAlignment="1">
      <alignment horizontal="left"/>
    </xf>
    <xf numFmtId="0" fontId="4" fillId="2" borderId="4" xfId="1" applyFont="1" applyFill="1" applyBorder="1"/>
    <xf numFmtId="0" fontId="4" fillId="2" borderId="9" xfId="1" applyFont="1" applyFill="1" applyBorder="1"/>
    <xf numFmtId="0" fontId="7" fillId="2" borderId="9" xfId="1" applyFont="1" applyFill="1" applyBorder="1" applyAlignment="1">
      <alignment horizontal="left"/>
    </xf>
    <xf numFmtId="0" fontId="4" fillId="2" borderId="6" xfId="1" applyFont="1" applyFill="1" applyBorder="1"/>
    <xf numFmtId="0" fontId="6" fillId="4" borderId="10" xfId="1" applyFont="1" applyFill="1" applyBorder="1" applyAlignment="1" applyProtection="1">
      <alignment horizontal="left"/>
      <protection hidden="1"/>
    </xf>
    <xf numFmtId="0" fontId="6" fillId="0" borderId="11" xfId="1" applyFont="1" applyBorder="1" applyAlignment="1" applyProtection="1">
      <alignment horizontal="left"/>
      <protection hidden="1"/>
    </xf>
    <xf numFmtId="164" fontId="6" fillId="0" borderId="11" xfId="1" applyNumberFormat="1" applyFont="1" applyBorder="1" applyAlignment="1" applyProtection="1">
      <alignment horizontal="left"/>
      <protection hidden="1"/>
    </xf>
    <xf numFmtId="164" fontId="6" fillId="0" borderId="12" xfId="1" applyNumberFormat="1" applyFont="1" applyBorder="1" applyAlignment="1" applyProtection="1">
      <alignment horizontal="left"/>
      <protection hidden="1"/>
    </xf>
    <xf numFmtId="0" fontId="4" fillId="0" borderId="0" xfId="1" applyFont="1" applyAlignment="1">
      <alignment horizontal="left"/>
    </xf>
    <xf numFmtId="164" fontId="6" fillId="4" borderId="10" xfId="1" applyNumberFormat="1" applyFont="1" applyFill="1" applyBorder="1" applyAlignment="1" applyProtection="1">
      <alignment horizontal="left"/>
      <protection hidden="1"/>
    </xf>
    <xf numFmtId="164" fontId="6" fillId="0" borderId="13" xfId="1" applyNumberFormat="1" applyFont="1" applyBorder="1" applyAlignment="1" applyProtection="1">
      <alignment horizontal="left"/>
      <protection hidden="1"/>
    </xf>
    <xf numFmtId="164" fontId="6" fillId="0" borderId="13" xfId="2" applyNumberFormat="1" applyFont="1" applyBorder="1" applyAlignment="1" applyProtection="1">
      <alignment horizontal="left"/>
      <protection hidden="1"/>
    </xf>
    <xf numFmtId="164" fontId="6" fillId="0" borderId="14" xfId="2" applyNumberFormat="1" applyFont="1" applyBorder="1" applyAlignment="1" applyProtection="1">
      <alignment horizontal="left"/>
      <protection hidden="1"/>
    </xf>
    <xf numFmtId="164" fontId="6" fillId="5" borderId="1" xfId="1" applyNumberFormat="1" applyFont="1" applyFill="1" applyBorder="1" applyAlignment="1" applyProtection="1">
      <alignment horizontal="left"/>
      <protection hidden="1"/>
    </xf>
    <xf numFmtId="164" fontId="6" fillId="5" borderId="15" xfId="1" applyNumberFormat="1" applyFont="1" applyFill="1" applyBorder="1" applyAlignment="1" applyProtection="1">
      <alignment horizontal="left"/>
      <protection hidden="1"/>
    </xf>
    <xf numFmtId="164" fontId="6" fillId="5" borderId="15" xfId="2" applyNumberFormat="1" applyFont="1" applyFill="1" applyBorder="1" applyAlignment="1" applyProtection="1">
      <alignment horizontal="left"/>
      <protection hidden="1"/>
    </xf>
    <xf numFmtId="164" fontId="6" fillId="5" borderId="3" xfId="2" applyNumberFormat="1" applyFont="1" applyFill="1" applyBorder="1" applyAlignment="1" applyProtection="1">
      <alignment horizontal="left"/>
      <protection hidden="1"/>
    </xf>
    <xf numFmtId="164" fontId="6" fillId="6" borderId="10" xfId="1" applyNumberFormat="1" applyFont="1" applyFill="1" applyBorder="1" applyAlignment="1" applyProtection="1">
      <alignment horizontal="left"/>
      <protection hidden="1"/>
    </xf>
    <xf numFmtId="0" fontId="6" fillId="0" borderId="16" xfId="1" applyFont="1" applyBorder="1" applyAlignment="1" applyProtection="1">
      <alignment horizontal="left"/>
      <protection hidden="1"/>
    </xf>
    <xf numFmtId="164" fontId="6" fillId="0" borderId="16" xfId="1" applyNumberFormat="1" applyFont="1" applyBorder="1" applyAlignment="1" applyProtection="1">
      <alignment horizontal="left"/>
      <protection hidden="1"/>
    </xf>
    <xf numFmtId="164" fontId="6" fillId="0" borderId="17" xfId="1" applyNumberFormat="1" applyFont="1" applyBorder="1" applyAlignment="1" applyProtection="1">
      <alignment horizontal="left"/>
      <protection hidden="1"/>
    </xf>
    <xf numFmtId="164" fontId="4" fillId="0" borderId="0" xfId="1" applyNumberFormat="1" applyFont="1"/>
    <xf numFmtId="0" fontId="6" fillId="0" borderId="13" xfId="1" applyFont="1" applyBorder="1" applyAlignment="1" applyProtection="1">
      <alignment horizontal="left"/>
      <protection hidden="1"/>
    </xf>
    <xf numFmtId="164" fontId="6" fillId="0" borderId="14" xfId="1" applyNumberFormat="1" applyFont="1" applyBorder="1" applyAlignment="1" applyProtection="1">
      <alignment horizontal="left"/>
      <protection hidden="1"/>
    </xf>
    <xf numFmtId="164" fontId="4" fillId="5" borderId="1" xfId="1" applyNumberFormat="1" applyFont="1" applyFill="1" applyBorder="1" applyAlignment="1" applyProtection="1">
      <alignment horizontal="left"/>
      <protection hidden="1"/>
    </xf>
    <xf numFmtId="164" fontId="4" fillId="5" borderId="15" xfId="1" applyNumberFormat="1" applyFont="1" applyFill="1" applyBorder="1" applyAlignment="1" applyProtection="1">
      <alignment horizontal="left"/>
      <protection hidden="1"/>
    </xf>
    <xf numFmtId="0" fontId="4" fillId="5" borderId="15" xfId="1" applyFont="1" applyFill="1" applyBorder="1" applyAlignment="1" applyProtection="1">
      <alignment horizontal="left"/>
      <protection hidden="1"/>
    </xf>
    <xf numFmtId="0" fontId="4" fillId="5" borderId="3" xfId="1" applyFont="1" applyFill="1" applyBorder="1" applyAlignment="1" applyProtection="1">
      <alignment horizontal="left"/>
      <protection hidden="1"/>
    </xf>
    <xf numFmtId="0" fontId="6" fillId="2" borderId="10" xfId="1" applyFont="1" applyFill="1" applyBorder="1" applyAlignment="1" applyProtection="1">
      <alignment horizontal="center"/>
      <protection hidden="1"/>
    </xf>
    <xf numFmtId="164" fontId="6" fillId="2" borderId="0" xfId="1" applyNumberFormat="1" applyFont="1" applyFill="1" applyAlignment="1" applyProtection="1">
      <alignment horizontal="left"/>
      <protection hidden="1"/>
    </xf>
    <xf numFmtId="10" fontId="6" fillId="2" borderId="0" xfId="1" applyNumberFormat="1" applyFont="1" applyFill="1" applyAlignment="1" applyProtection="1">
      <alignment horizontal="left"/>
      <protection hidden="1"/>
    </xf>
    <xf numFmtId="10" fontId="6" fillId="2" borderId="6" xfId="1" applyNumberFormat="1" applyFont="1" applyFill="1" applyBorder="1" applyAlignment="1" applyProtection="1">
      <alignment horizontal="left"/>
      <protection hidden="1"/>
    </xf>
    <xf numFmtId="164" fontId="6" fillId="4" borderId="18" xfId="1" applyNumberFormat="1" applyFont="1" applyFill="1" applyBorder="1" applyAlignment="1" applyProtection="1">
      <alignment horizontal="left"/>
      <protection hidden="1"/>
    </xf>
    <xf numFmtId="0" fontId="6" fillId="2" borderId="0" xfId="1" applyFont="1" applyFill="1" applyAlignment="1" applyProtection="1">
      <alignment horizontal="right"/>
      <protection hidden="1"/>
    </xf>
    <xf numFmtId="164" fontId="4" fillId="4" borderId="19" xfId="1" applyNumberFormat="1" applyFont="1" applyFill="1" applyBorder="1" applyAlignment="1" applyProtection="1">
      <alignment horizontal="left"/>
      <protection hidden="1"/>
    </xf>
    <xf numFmtId="164" fontId="4" fillId="4" borderId="20" xfId="1" applyNumberFormat="1" applyFont="1" applyFill="1" applyBorder="1" applyAlignment="1" applyProtection="1">
      <alignment horizontal="left"/>
      <protection hidden="1"/>
    </xf>
    <xf numFmtId="164" fontId="4" fillId="4" borderId="21" xfId="1" applyNumberFormat="1" applyFont="1" applyFill="1" applyBorder="1" applyAlignment="1" applyProtection="1">
      <alignment horizontal="left"/>
      <protection hidden="1"/>
    </xf>
    <xf numFmtId="164" fontId="6" fillId="6" borderId="7" xfId="1" applyNumberFormat="1" applyFont="1" applyFill="1" applyBorder="1" applyAlignment="1" applyProtection="1">
      <alignment horizontal="left"/>
      <protection hidden="1"/>
    </xf>
    <xf numFmtId="164" fontId="4" fillId="6" borderId="22" xfId="1" applyNumberFormat="1" applyFont="1" applyFill="1" applyBorder="1" applyAlignment="1" applyProtection="1">
      <alignment horizontal="left"/>
      <protection hidden="1"/>
    </xf>
    <xf numFmtId="164" fontId="4" fillId="0" borderId="10" xfId="1" applyNumberFormat="1" applyFont="1" applyBorder="1" applyAlignment="1">
      <alignment horizontal="left"/>
    </xf>
    <xf numFmtId="164" fontId="6" fillId="2" borderId="0" xfId="1" applyNumberFormat="1" applyFont="1" applyFill="1" applyAlignment="1">
      <alignment horizontal="right"/>
    </xf>
    <xf numFmtId="10" fontId="6" fillId="3" borderId="23" xfId="1" applyNumberFormat="1" applyFont="1" applyFill="1" applyBorder="1" applyAlignment="1" applyProtection="1">
      <alignment horizontal="left"/>
      <protection locked="0"/>
    </xf>
    <xf numFmtId="10" fontId="6" fillId="3" borderId="10" xfId="1" applyNumberFormat="1" applyFont="1" applyFill="1" applyBorder="1" applyAlignment="1" applyProtection="1">
      <alignment horizontal="left"/>
      <protection locked="0"/>
    </xf>
    <xf numFmtId="10" fontId="6" fillId="3" borderId="0" xfId="1" applyNumberFormat="1" applyFont="1" applyFill="1" applyAlignment="1" applyProtection="1">
      <alignment horizontal="left"/>
      <protection locked="0"/>
    </xf>
    <xf numFmtId="10" fontId="6" fillId="3" borderId="6" xfId="1" applyNumberFormat="1" applyFont="1" applyFill="1" applyBorder="1" applyAlignment="1" applyProtection="1">
      <alignment horizontal="left"/>
      <protection locked="0"/>
    </xf>
    <xf numFmtId="4" fontId="4" fillId="5" borderId="15" xfId="1" applyNumberFormat="1" applyFont="1" applyFill="1" applyBorder="1" applyAlignment="1" applyProtection="1">
      <alignment horizontal="left"/>
      <protection hidden="1"/>
    </xf>
    <xf numFmtId="164" fontId="4" fillId="2" borderId="10" xfId="1" applyNumberFormat="1" applyFont="1" applyFill="1" applyBorder="1" applyAlignment="1" applyProtection="1">
      <alignment horizontal="left"/>
      <protection hidden="1"/>
    </xf>
    <xf numFmtId="4" fontId="9" fillId="7" borderId="16" xfId="1" applyNumberFormat="1" applyFont="1" applyFill="1" applyBorder="1" applyAlignment="1" applyProtection="1">
      <alignment horizontal="center"/>
      <protection hidden="1"/>
    </xf>
    <xf numFmtId="164" fontId="4" fillId="2" borderId="0" xfId="1" applyNumberFormat="1" applyFont="1" applyFill="1" applyAlignment="1" applyProtection="1">
      <alignment horizontal="left"/>
      <protection hidden="1"/>
    </xf>
    <xf numFmtId="0" fontId="4" fillId="2" borderId="0" xfId="1" applyFont="1" applyFill="1" applyAlignment="1" applyProtection="1">
      <alignment horizontal="left"/>
      <protection hidden="1"/>
    </xf>
    <xf numFmtId="0" fontId="4" fillId="2" borderId="6" xfId="1" applyFont="1" applyFill="1" applyBorder="1" applyAlignment="1" applyProtection="1">
      <alignment horizontal="left"/>
      <protection hidden="1"/>
    </xf>
    <xf numFmtId="164" fontId="4" fillId="0" borderId="11" xfId="1" applyNumberFormat="1" applyFont="1" applyBorder="1" applyAlignment="1" applyProtection="1">
      <alignment horizontal="left"/>
      <protection hidden="1"/>
    </xf>
    <xf numFmtId="164" fontId="4" fillId="0" borderId="12" xfId="1" applyNumberFormat="1" applyFont="1" applyBorder="1" applyAlignment="1" applyProtection="1">
      <alignment horizontal="left"/>
      <protection hidden="1"/>
    </xf>
    <xf numFmtId="164" fontId="4" fillId="0" borderId="13" xfId="1" applyNumberFormat="1" applyFont="1" applyBorder="1" applyAlignment="1" applyProtection="1">
      <alignment horizontal="left"/>
      <protection hidden="1"/>
    </xf>
    <xf numFmtId="164" fontId="4" fillId="0" borderId="14" xfId="1" applyNumberFormat="1" applyFont="1" applyBorder="1" applyAlignment="1" applyProtection="1">
      <alignment horizontal="left"/>
      <protection hidden="1"/>
    </xf>
    <xf numFmtId="0" fontId="6" fillId="5" borderId="15" xfId="1" applyFont="1" applyFill="1" applyBorder="1" applyAlignment="1" applyProtection="1">
      <alignment horizontal="left"/>
      <protection hidden="1"/>
    </xf>
    <xf numFmtId="164" fontId="4" fillId="5" borderId="3" xfId="1" applyNumberFormat="1" applyFont="1" applyFill="1" applyBorder="1" applyAlignment="1" applyProtection="1">
      <alignment horizontal="left"/>
      <protection hidden="1"/>
    </xf>
    <xf numFmtId="164" fontId="4" fillId="2" borderId="10" xfId="1" applyNumberFormat="1" applyFont="1" applyFill="1" applyBorder="1" applyAlignment="1">
      <alignment horizontal="left"/>
    </xf>
    <xf numFmtId="0" fontId="2" fillId="2" borderId="0" xfId="1" applyFont="1" applyFill="1"/>
    <xf numFmtId="164" fontId="4" fillId="5" borderId="1" xfId="1" applyNumberFormat="1" applyFont="1" applyFill="1" applyBorder="1" applyAlignment="1">
      <alignment horizontal="left"/>
    </xf>
    <xf numFmtId="0" fontId="6" fillId="5" borderId="15" xfId="1" applyFont="1" applyFill="1" applyBorder="1" applyAlignment="1">
      <alignment horizontal="left"/>
    </xf>
    <xf numFmtId="165" fontId="4" fillId="5" borderId="15" xfId="1" applyNumberFormat="1" applyFont="1" applyFill="1" applyBorder="1" applyAlignment="1">
      <alignment horizontal="left"/>
    </xf>
    <xf numFmtId="165" fontId="4" fillId="5" borderId="3" xfId="1" applyNumberFormat="1" applyFont="1" applyFill="1" applyBorder="1" applyAlignment="1">
      <alignment horizontal="left"/>
    </xf>
    <xf numFmtId="164" fontId="4" fillId="0" borderId="1" xfId="1" applyNumberFormat="1" applyFont="1" applyBorder="1" applyAlignment="1">
      <alignment horizontal="left"/>
    </xf>
    <xf numFmtId="164" fontId="4" fillId="3" borderId="8" xfId="1" applyNumberFormat="1" applyFont="1" applyFill="1" applyBorder="1" applyAlignment="1" applyProtection="1">
      <alignment horizontal="left"/>
      <protection locked="0"/>
    </xf>
    <xf numFmtId="10" fontId="6" fillId="0" borderId="11" xfId="1" applyNumberFormat="1" applyFont="1" applyBorder="1" applyAlignment="1" applyProtection="1">
      <alignment horizontal="left"/>
      <protection hidden="1"/>
    </xf>
    <xf numFmtId="10" fontId="6" fillId="0" borderId="12" xfId="1" applyNumberFormat="1" applyFont="1" applyBorder="1" applyAlignment="1" applyProtection="1">
      <alignment horizontal="left"/>
      <protection hidden="1"/>
    </xf>
    <xf numFmtId="0" fontId="4" fillId="2" borderId="10" xfId="1" applyFont="1" applyFill="1" applyBorder="1" applyAlignment="1">
      <alignment horizontal="left"/>
    </xf>
    <xf numFmtId="0" fontId="4" fillId="2" borderId="24" xfId="1" applyFont="1" applyFill="1" applyBorder="1" applyAlignment="1">
      <alignment horizontal="left"/>
    </xf>
    <xf numFmtId="164" fontId="4" fillId="0" borderId="25" xfId="1" applyNumberFormat="1" applyFont="1" applyBorder="1" applyAlignment="1" applyProtection="1">
      <alignment horizontal="left"/>
      <protection hidden="1"/>
    </xf>
    <xf numFmtId="164" fontId="4" fillId="0" borderId="26" xfId="1" applyNumberFormat="1" applyFont="1" applyBorder="1" applyAlignment="1" applyProtection="1">
      <alignment horizontal="left"/>
      <protection hidden="1"/>
    </xf>
    <xf numFmtId="0" fontId="4" fillId="5" borderId="1" xfId="1" applyFont="1" applyFill="1" applyBorder="1" applyAlignment="1">
      <alignment horizontal="left"/>
    </xf>
    <xf numFmtId="164" fontId="4" fillId="0" borderId="0" xfId="1" applyNumberFormat="1" applyFont="1" applyAlignment="1">
      <alignment horizontal="center"/>
    </xf>
    <xf numFmtId="165" fontId="4" fillId="5" borderId="9" xfId="1" applyNumberFormat="1" applyFont="1" applyFill="1" applyBorder="1" applyAlignment="1">
      <alignment horizontal="left"/>
    </xf>
    <xf numFmtId="0" fontId="15" fillId="2" borderId="0" xfId="1" applyFont="1" applyFill="1"/>
    <xf numFmtId="9" fontId="16" fillId="2" borderId="0" xfId="3" applyFont="1" applyFill="1" applyBorder="1" applyAlignment="1" applyProtection="1">
      <alignment horizontal="left"/>
      <protection locked="0"/>
    </xf>
    <xf numFmtId="164" fontId="16" fillId="2" borderId="0" xfId="1" applyNumberFormat="1" applyFont="1" applyFill="1" applyAlignment="1">
      <alignment horizontal="left"/>
    </xf>
    <xf numFmtId="164" fontId="14" fillId="2" borderId="0" xfId="1" applyNumberFormat="1" applyFont="1" applyFill="1" applyAlignment="1">
      <alignment horizontal="left"/>
    </xf>
    <xf numFmtId="164" fontId="16" fillId="2" borderId="0" xfId="1" applyNumberFormat="1" applyFont="1" applyFill="1" applyAlignment="1" applyProtection="1">
      <alignment horizontal="left"/>
      <protection hidden="1"/>
    </xf>
    <xf numFmtId="0" fontId="15" fillId="2" borderId="9" xfId="1" applyFont="1" applyFill="1" applyBorder="1"/>
    <xf numFmtId="0" fontId="16" fillId="2" borderId="9" xfId="1" applyFont="1" applyFill="1" applyBorder="1" applyAlignment="1" applyProtection="1">
      <alignment horizontal="left"/>
      <protection locked="0"/>
    </xf>
    <xf numFmtId="164" fontId="16" fillId="2" borderId="9" xfId="1" applyNumberFormat="1" applyFont="1" applyFill="1" applyBorder="1" applyAlignment="1">
      <alignment horizontal="left"/>
    </xf>
    <xf numFmtId="164" fontId="14" fillId="2" borderId="9" xfId="1" applyNumberFormat="1" applyFont="1" applyFill="1" applyBorder="1" applyAlignment="1">
      <alignment horizontal="left"/>
    </xf>
    <xf numFmtId="0" fontId="8" fillId="0" borderId="0" xfId="1" applyFont="1" applyAlignment="1" applyProtection="1">
      <alignment horizontal="center"/>
      <protection hidden="1"/>
    </xf>
    <xf numFmtId="0" fontId="10" fillId="0" borderId="0" xfId="1" applyFont="1" applyAlignment="1" applyProtection="1">
      <alignment horizontal="center"/>
      <protection hidden="1"/>
    </xf>
  </cellXfs>
  <cellStyles count="4">
    <cellStyle name="Currency 2" xfId="2" xr:uid="{98E73E6D-13F4-4BA1-89FD-C241F72DA893}"/>
    <cellStyle name="Normal" xfId="0" builtinId="0"/>
    <cellStyle name="Normal 2" xfId="1" xr:uid="{F6EE5F91-9472-42EA-9E37-B0F2FAB36B9C}"/>
    <cellStyle name="Percent 2" xfId="3" xr:uid="{76E0FACC-AEF2-4702-ACE8-C2CD73C2D9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32</xdr:row>
      <xdr:rowOff>0</xdr:rowOff>
    </xdr:from>
    <xdr:to>
      <xdr:col>10</xdr:col>
      <xdr:colOff>552450</xdr:colOff>
      <xdr:row>35</xdr:row>
      <xdr:rowOff>53749</xdr:rowOff>
    </xdr:to>
    <xdr:pic>
      <xdr:nvPicPr>
        <xdr:cNvPr id="2" name="Picture 1">
          <a:extLst>
            <a:ext uri="{FF2B5EF4-FFF2-40B4-BE49-F238E27FC236}">
              <a16:creationId xmlns:a16="http://schemas.microsoft.com/office/drawing/2014/main" id="{0DF990FD-B9BC-4B98-92D2-C31C79A00772}"/>
            </a:ext>
          </a:extLst>
        </xdr:cNvPr>
        <xdr:cNvPicPr>
          <a:picLocks noChangeAspect="1"/>
        </xdr:cNvPicPr>
      </xdr:nvPicPr>
      <xdr:blipFill>
        <a:blip xmlns:r="http://schemas.openxmlformats.org/officeDocument/2006/relationships" r:embed="rId1"/>
        <a:stretch>
          <a:fillRect/>
        </a:stretch>
      </xdr:blipFill>
      <xdr:spPr>
        <a:xfrm>
          <a:off x="6248400" y="4775200"/>
          <a:ext cx="552450" cy="536349"/>
        </a:xfrm>
        <a:prstGeom prst="rect">
          <a:avLst/>
        </a:prstGeom>
      </xdr:spPr>
    </xdr:pic>
    <xdr:clientData/>
  </xdr:twoCellAnchor>
  <xdr:twoCellAnchor editAs="oneCell">
    <xdr:from>
      <xdr:col>11</xdr:col>
      <xdr:colOff>404812</xdr:colOff>
      <xdr:row>31</xdr:row>
      <xdr:rowOff>52388</xdr:rowOff>
    </xdr:from>
    <xdr:to>
      <xdr:col>13</xdr:col>
      <xdr:colOff>674393</xdr:colOff>
      <xdr:row>36</xdr:row>
      <xdr:rowOff>3490</xdr:rowOff>
    </xdr:to>
    <xdr:pic>
      <xdr:nvPicPr>
        <xdr:cNvPr id="3" name="Picture 2">
          <a:extLst>
            <a:ext uri="{FF2B5EF4-FFF2-40B4-BE49-F238E27FC236}">
              <a16:creationId xmlns:a16="http://schemas.microsoft.com/office/drawing/2014/main" id="{9B23BEC5-8ED3-440E-8032-557621DB4E8C}"/>
            </a:ext>
          </a:extLst>
        </xdr:cNvPr>
        <xdr:cNvPicPr>
          <a:picLocks noChangeAspect="1"/>
        </xdr:cNvPicPr>
      </xdr:nvPicPr>
      <xdr:blipFill>
        <a:blip xmlns:r="http://schemas.openxmlformats.org/officeDocument/2006/relationships" r:embed="rId2"/>
        <a:stretch>
          <a:fillRect/>
        </a:stretch>
      </xdr:blipFill>
      <xdr:spPr>
        <a:xfrm>
          <a:off x="7243762" y="4694238"/>
          <a:ext cx="1679281" cy="700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F76DE-9895-49D2-BB2F-7F8C18825946}">
  <sheetPr>
    <pageSetUpPr fitToPage="1"/>
  </sheetPr>
  <dimension ref="A1:AH110"/>
  <sheetViews>
    <sheetView tabSelected="1" workbookViewId="0">
      <selection activeCell="E16" sqref="E16"/>
    </sheetView>
  </sheetViews>
  <sheetFormatPr defaultColWidth="9.06640625" defaultRowHeight="10.15" x14ac:dyDescent="0.3"/>
  <cols>
    <col min="1" max="1" width="4.19921875" style="11" customWidth="1"/>
    <col min="2" max="2" width="9.06640625" style="11" customWidth="1"/>
    <col min="3" max="3" width="19" style="11" customWidth="1"/>
    <col min="4" max="4" width="11.33203125" style="11" customWidth="1"/>
    <col min="5" max="5" width="10.265625" style="11" customWidth="1"/>
    <col min="6" max="6" width="12.06640625" style="11" customWidth="1"/>
    <col min="7" max="7" width="9.9296875" style="11" customWidth="1"/>
    <col min="8" max="8" width="9.265625" style="11" customWidth="1"/>
    <col min="9" max="9" width="9.46484375" style="11" customWidth="1"/>
    <col min="10" max="10" width="9.265625" style="11" customWidth="1"/>
    <col min="11" max="12" width="10.53125" style="11" customWidth="1"/>
    <col min="13" max="13" width="9.59765625" style="11" customWidth="1"/>
    <col min="14" max="14" width="10.06640625" style="11" customWidth="1"/>
    <col min="15" max="15" width="10" style="11" customWidth="1"/>
    <col min="16" max="17" width="9.9296875" style="11" customWidth="1"/>
    <col min="18" max="18" width="9.46484375" style="11" customWidth="1"/>
    <col min="19" max="19" width="10.06640625" style="11" customWidth="1"/>
    <col min="20" max="16384" width="9.06640625" style="11"/>
  </cols>
  <sheetData>
    <row r="1" spans="1:34" ht="28.9" thickBot="1" x14ac:dyDescent="0.9">
      <c r="A1" s="1"/>
      <c r="B1" s="2" t="s">
        <v>0</v>
      </c>
      <c r="C1" s="3" t="s">
        <v>1</v>
      </c>
      <c r="D1" s="4" t="s">
        <v>2</v>
      </c>
      <c r="E1" s="5"/>
      <c r="F1" s="5"/>
      <c r="G1" s="6" t="s">
        <v>3</v>
      </c>
      <c r="H1" s="7"/>
      <c r="I1" s="7"/>
      <c r="J1" s="7"/>
      <c r="K1" s="7"/>
      <c r="L1" s="7"/>
      <c r="M1" s="7"/>
      <c r="N1" s="7"/>
      <c r="O1" s="8"/>
      <c r="P1" s="8"/>
      <c r="Q1" s="8"/>
      <c r="R1" s="8"/>
      <c r="S1" s="9"/>
      <c r="T1" s="10"/>
      <c r="U1" s="10"/>
      <c r="V1" s="10"/>
      <c r="W1" s="10"/>
      <c r="X1" s="10"/>
      <c r="Y1" s="10"/>
      <c r="Z1" s="10"/>
      <c r="AA1" s="10"/>
      <c r="AB1" s="10"/>
      <c r="AC1" s="10"/>
      <c r="AD1" s="10"/>
      <c r="AE1" s="10"/>
      <c r="AF1" s="10"/>
      <c r="AG1" s="10"/>
      <c r="AH1" s="10"/>
    </row>
    <row r="2" spans="1:34" ht="10.9" thickBot="1" x14ac:dyDescent="0.4">
      <c r="A2" s="1"/>
      <c r="B2" s="12">
        <v>5.25</v>
      </c>
      <c r="C2" s="13">
        <v>150000</v>
      </c>
      <c r="D2" s="14" t="s">
        <v>4</v>
      </c>
      <c r="E2" s="15"/>
      <c r="F2" s="15"/>
      <c r="G2" s="16"/>
      <c r="H2" s="17" t="s">
        <v>5</v>
      </c>
      <c r="I2" s="16"/>
      <c r="J2" s="16"/>
      <c r="K2" s="16"/>
      <c r="L2" s="16"/>
      <c r="M2" s="16"/>
      <c r="N2" s="16"/>
      <c r="O2" s="18"/>
      <c r="P2" s="18"/>
      <c r="Q2" s="18"/>
      <c r="R2" s="18"/>
      <c r="S2" s="19"/>
      <c r="T2" s="10"/>
      <c r="U2" s="10"/>
      <c r="V2" s="10"/>
      <c r="W2" s="10"/>
      <c r="X2" s="10"/>
      <c r="Y2" s="10"/>
      <c r="Z2" s="10"/>
      <c r="AA2" s="10"/>
      <c r="AB2" s="10"/>
      <c r="AC2" s="10"/>
      <c r="AD2" s="10"/>
      <c r="AE2" s="10"/>
      <c r="AF2" s="10"/>
      <c r="AG2" s="10"/>
      <c r="AH2" s="10"/>
    </row>
    <row r="3" spans="1:34" ht="10.9" thickBot="1" x14ac:dyDescent="0.4">
      <c r="A3" s="1"/>
      <c r="B3" s="12">
        <v>13.5</v>
      </c>
      <c r="C3" s="13">
        <v>40000</v>
      </c>
      <c r="D3" s="20" t="s">
        <v>6</v>
      </c>
      <c r="E3" s="15"/>
      <c r="F3" s="15"/>
      <c r="G3" s="16"/>
      <c r="H3" s="17" t="s">
        <v>7</v>
      </c>
      <c r="I3" s="16"/>
      <c r="J3" s="16"/>
      <c r="K3" s="16"/>
      <c r="L3" s="16"/>
      <c r="M3" s="16"/>
      <c r="N3" s="16"/>
      <c r="O3" s="18"/>
      <c r="P3" s="18"/>
      <c r="Q3" s="18"/>
      <c r="R3" s="18"/>
      <c r="S3" s="21"/>
      <c r="T3" s="10"/>
      <c r="U3" s="10"/>
      <c r="V3" s="10"/>
      <c r="W3" s="10"/>
      <c r="X3" s="10"/>
      <c r="Y3" s="10"/>
      <c r="Z3" s="10"/>
      <c r="AA3" s="10"/>
      <c r="AB3" s="10"/>
      <c r="AC3" s="10"/>
      <c r="AD3" s="10"/>
      <c r="AE3" s="10"/>
      <c r="AF3" s="10"/>
      <c r="AG3" s="10"/>
      <c r="AH3" s="10"/>
    </row>
    <row r="4" spans="1:34" ht="10.9" thickBot="1" x14ac:dyDescent="0.4">
      <c r="A4" s="1"/>
      <c r="B4" s="22"/>
      <c r="C4" s="23"/>
      <c r="D4" s="23"/>
      <c r="E4" s="16"/>
      <c r="F4" s="16"/>
      <c r="G4" s="24"/>
      <c r="H4" s="25" t="s">
        <v>8</v>
      </c>
      <c r="I4" s="24"/>
      <c r="J4" s="24"/>
      <c r="K4" s="24"/>
      <c r="L4" s="24"/>
      <c r="M4" s="24"/>
      <c r="N4" s="24"/>
      <c r="O4" s="16"/>
      <c r="P4" s="16"/>
      <c r="Q4" s="16"/>
      <c r="R4" s="16"/>
      <c r="S4" s="26"/>
      <c r="T4" s="10"/>
      <c r="U4" s="10"/>
      <c r="V4" s="10"/>
      <c r="W4" s="10"/>
      <c r="X4" s="10"/>
      <c r="Y4" s="10"/>
      <c r="Z4" s="10"/>
      <c r="AA4" s="10"/>
      <c r="AB4" s="10"/>
      <c r="AC4" s="10"/>
      <c r="AD4" s="10"/>
      <c r="AE4" s="10"/>
      <c r="AF4" s="10"/>
      <c r="AG4" s="10"/>
      <c r="AH4" s="10"/>
    </row>
    <row r="5" spans="1:34" ht="10.5" x14ac:dyDescent="0.35">
      <c r="A5" s="1"/>
      <c r="B5" s="27" t="s">
        <v>9</v>
      </c>
      <c r="C5" s="28" t="s">
        <v>10</v>
      </c>
      <c r="D5" s="29">
        <f>(D14/365)*30.5</f>
        <v>5593.4075342465758</v>
      </c>
      <c r="E5" s="29">
        <f t="shared" ref="E5:S5" si="0">(E14/365)*30.5</f>
        <v>2138.6558219178082</v>
      </c>
      <c r="F5" s="29">
        <f t="shared" si="0"/>
        <v>2303.1678082191784</v>
      </c>
      <c r="G5" s="29">
        <f t="shared" si="0"/>
        <v>2467.6797945205476</v>
      </c>
      <c r="H5" s="29">
        <f t="shared" si="0"/>
        <v>2632.1917808219182</v>
      </c>
      <c r="I5" s="29">
        <f t="shared" si="0"/>
        <v>2796.7037671232879</v>
      </c>
      <c r="J5" s="29">
        <f t="shared" si="0"/>
        <v>2961.2157534246576</v>
      </c>
      <c r="K5" s="29">
        <f t="shared" si="0"/>
        <v>3125.7277397260273</v>
      </c>
      <c r="L5" s="29">
        <f t="shared" si="0"/>
        <v>3290.2397260273974</v>
      </c>
      <c r="M5" s="29">
        <f t="shared" si="0"/>
        <v>3454.7517123287671</v>
      </c>
      <c r="N5" s="29">
        <f t="shared" si="0"/>
        <v>3619.2636986301368</v>
      </c>
      <c r="O5" s="29">
        <f t="shared" si="0"/>
        <v>3783.7756849315069</v>
      </c>
      <c r="P5" s="29">
        <f t="shared" si="0"/>
        <v>3948.2876712328762</v>
      </c>
      <c r="Q5" s="29">
        <f t="shared" si="0"/>
        <v>4112.7996575342468</v>
      </c>
      <c r="R5" s="29">
        <f t="shared" si="0"/>
        <v>4606.3356164383567</v>
      </c>
      <c r="S5" s="30">
        <f t="shared" si="0"/>
        <v>4770.8476027397255</v>
      </c>
      <c r="T5" s="10"/>
      <c r="U5" s="10"/>
      <c r="V5" s="10"/>
      <c r="W5" s="10"/>
      <c r="X5" s="10"/>
      <c r="Y5" s="10"/>
      <c r="Z5" s="10"/>
      <c r="AA5" s="10"/>
      <c r="AB5" s="10"/>
      <c r="AC5" s="10"/>
      <c r="AD5" s="10"/>
      <c r="AE5" s="10"/>
      <c r="AF5" s="10"/>
      <c r="AG5" s="10"/>
      <c r="AH5" s="10"/>
    </row>
    <row r="6" spans="1:34" ht="10.5" x14ac:dyDescent="0.35">
      <c r="A6" s="31"/>
      <c r="B6" s="27" t="s">
        <v>9</v>
      </c>
      <c r="C6" s="28" t="s">
        <v>11</v>
      </c>
      <c r="D6" s="29">
        <f t="shared" ref="D6:S6" si="1">D14/365</f>
        <v>183.39041095890411</v>
      </c>
      <c r="E6" s="29">
        <f t="shared" si="1"/>
        <v>70.119863013698634</v>
      </c>
      <c r="F6" s="29">
        <f t="shared" si="1"/>
        <v>75.513698630137</v>
      </c>
      <c r="G6" s="29">
        <f t="shared" si="1"/>
        <v>80.907534246575338</v>
      </c>
      <c r="H6" s="29">
        <f t="shared" si="1"/>
        <v>86.301369863013704</v>
      </c>
      <c r="I6" s="29">
        <f t="shared" si="1"/>
        <v>91.695205479452056</v>
      </c>
      <c r="J6" s="29">
        <f t="shared" si="1"/>
        <v>97.089041095890408</v>
      </c>
      <c r="K6" s="29">
        <f t="shared" si="1"/>
        <v>102.48287671232876</v>
      </c>
      <c r="L6" s="29">
        <f t="shared" si="1"/>
        <v>107.87671232876713</v>
      </c>
      <c r="M6" s="29">
        <f t="shared" si="1"/>
        <v>113.27054794520548</v>
      </c>
      <c r="N6" s="29">
        <f t="shared" si="1"/>
        <v>118.66438356164383</v>
      </c>
      <c r="O6" s="29">
        <f t="shared" si="1"/>
        <v>124.0582191780822</v>
      </c>
      <c r="P6" s="29">
        <f t="shared" si="1"/>
        <v>129.45205479452054</v>
      </c>
      <c r="Q6" s="29">
        <f t="shared" si="1"/>
        <v>134.8458904109589</v>
      </c>
      <c r="R6" s="29">
        <f t="shared" si="1"/>
        <v>151.027397260274</v>
      </c>
      <c r="S6" s="30">
        <f t="shared" si="1"/>
        <v>156.42123287671231</v>
      </c>
      <c r="T6" s="10"/>
      <c r="U6" s="10"/>
      <c r="V6" s="10"/>
      <c r="W6" s="10"/>
      <c r="X6" s="10"/>
      <c r="Y6" s="10"/>
      <c r="Z6" s="10"/>
      <c r="AA6" s="10"/>
      <c r="AB6" s="10"/>
      <c r="AC6" s="10"/>
      <c r="AD6" s="10"/>
      <c r="AE6" s="10"/>
      <c r="AF6" s="10"/>
      <c r="AG6" s="10"/>
      <c r="AH6" s="10"/>
    </row>
    <row r="7" spans="1:34" ht="10.9" thickBot="1" x14ac:dyDescent="0.4">
      <c r="A7" s="31"/>
      <c r="B7" s="32" t="s">
        <v>9</v>
      </c>
      <c r="C7" s="33" t="s">
        <v>12</v>
      </c>
      <c r="D7" s="34">
        <f>D5/$C$2</f>
        <v>3.7289383561643838E-2</v>
      </c>
      <c r="E7" s="34">
        <f>E5/$C$2</f>
        <v>1.4257705479452055E-2</v>
      </c>
      <c r="F7" s="34">
        <f t="shared" ref="F7:S7" si="2">F5/$C$2</f>
        <v>1.5354452054794522E-2</v>
      </c>
      <c r="G7" s="34">
        <f t="shared" si="2"/>
        <v>1.6451198630136984E-2</v>
      </c>
      <c r="H7" s="34">
        <f t="shared" si="2"/>
        <v>1.7547945205479455E-2</v>
      </c>
      <c r="I7" s="34">
        <f t="shared" si="2"/>
        <v>1.8644691780821919E-2</v>
      </c>
      <c r="J7" s="34">
        <f t="shared" si="2"/>
        <v>1.9741438356164383E-2</v>
      </c>
      <c r="K7" s="34">
        <f t="shared" si="2"/>
        <v>2.083818493150685E-2</v>
      </c>
      <c r="L7" s="34">
        <f t="shared" si="2"/>
        <v>2.1934931506849317E-2</v>
      </c>
      <c r="M7" s="34">
        <f t="shared" si="2"/>
        <v>2.3031678082191781E-2</v>
      </c>
      <c r="N7" s="34">
        <f t="shared" si="2"/>
        <v>2.4128424657534245E-2</v>
      </c>
      <c r="O7" s="34">
        <f t="shared" si="2"/>
        <v>2.5225171232876712E-2</v>
      </c>
      <c r="P7" s="34">
        <f t="shared" si="2"/>
        <v>2.6321917808219176E-2</v>
      </c>
      <c r="Q7" s="34">
        <f t="shared" si="2"/>
        <v>2.7418664383561647E-2</v>
      </c>
      <c r="R7" s="34">
        <f t="shared" si="2"/>
        <v>3.0708904109589045E-2</v>
      </c>
      <c r="S7" s="35">
        <f t="shared" si="2"/>
        <v>3.1805650684931505E-2</v>
      </c>
      <c r="T7" s="10"/>
      <c r="U7" s="10"/>
      <c r="V7" s="10"/>
      <c r="W7" s="10"/>
      <c r="X7" s="10"/>
      <c r="Y7" s="10"/>
      <c r="Z7" s="10"/>
      <c r="AA7" s="10"/>
      <c r="AB7" s="10"/>
      <c r="AC7" s="10"/>
      <c r="AD7" s="10"/>
      <c r="AE7" s="10"/>
      <c r="AF7" s="10"/>
      <c r="AG7" s="10"/>
      <c r="AH7" s="10"/>
    </row>
    <row r="8" spans="1:34" ht="10.9" thickBot="1" x14ac:dyDescent="0.4">
      <c r="B8" s="36"/>
      <c r="C8" s="37"/>
      <c r="D8" s="38"/>
      <c r="E8" s="38"/>
      <c r="F8" s="38"/>
      <c r="G8" s="38"/>
      <c r="H8" s="38"/>
      <c r="I8" s="38"/>
      <c r="J8" s="38"/>
      <c r="K8" s="38"/>
      <c r="L8" s="38"/>
      <c r="M8" s="38"/>
      <c r="N8" s="38"/>
      <c r="O8" s="38"/>
      <c r="P8" s="38"/>
      <c r="Q8" s="38"/>
      <c r="R8" s="38"/>
      <c r="S8" s="39"/>
      <c r="T8" s="10"/>
      <c r="U8" s="10"/>
      <c r="V8" s="10"/>
      <c r="W8" s="10"/>
      <c r="X8" s="10"/>
      <c r="Y8" s="10"/>
      <c r="Z8" s="10"/>
      <c r="AA8" s="10"/>
      <c r="AB8" s="10"/>
      <c r="AC8" s="10"/>
      <c r="AD8" s="10"/>
      <c r="AE8" s="10"/>
      <c r="AF8" s="10"/>
      <c r="AG8" s="10"/>
      <c r="AH8" s="10"/>
    </row>
    <row r="9" spans="1:34" ht="10.5" x14ac:dyDescent="0.35">
      <c r="A9" s="1"/>
      <c r="B9" s="40" t="s">
        <v>13</v>
      </c>
      <c r="C9" s="41" t="s">
        <v>10</v>
      </c>
      <c r="D9" s="42">
        <f>(D15/365)*30.5</f>
        <v>3835.4794520547948</v>
      </c>
      <c r="E9" s="42">
        <f>(E15/365)*30.5</f>
        <v>1466.5068493150684</v>
      </c>
      <c r="F9" s="42">
        <f t="shared" ref="D9:S9" si="3">(F15/365)*30.5</f>
        <v>1579.3150684931506</v>
      </c>
      <c r="G9" s="42">
        <f t="shared" si="3"/>
        <v>1692.1232876712329</v>
      </c>
      <c r="H9" s="42">
        <f t="shared" si="3"/>
        <v>1804.9315068493152</v>
      </c>
      <c r="I9" s="42">
        <f t="shared" si="3"/>
        <v>1917.7397260273974</v>
      </c>
      <c r="J9" s="42">
        <f t="shared" si="3"/>
        <v>2030.5479452054794</v>
      </c>
      <c r="K9" s="42">
        <f t="shared" si="3"/>
        <v>2143.3561643835619</v>
      </c>
      <c r="L9" s="42">
        <f t="shared" si="3"/>
        <v>2256.1643835616437</v>
      </c>
      <c r="M9" s="42">
        <f t="shared" si="3"/>
        <v>2368.972602739726</v>
      </c>
      <c r="N9" s="42">
        <f t="shared" si="3"/>
        <v>2481.7808219178082</v>
      </c>
      <c r="O9" s="42">
        <f t="shared" si="3"/>
        <v>2594.5890410958905</v>
      </c>
      <c r="P9" s="42">
        <f t="shared" si="3"/>
        <v>2707.3972602739727</v>
      </c>
      <c r="Q9" s="42">
        <f t="shared" si="3"/>
        <v>2820.205479452055</v>
      </c>
      <c r="R9" s="42">
        <f t="shared" si="3"/>
        <v>3158.6301369863013</v>
      </c>
      <c r="S9" s="43">
        <f t="shared" si="3"/>
        <v>3271.4383561643835</v>
      </c>
      <c r="T9" s="10"/>
      <c r="U9" s="44"/>
      <c r="V9" s="10"/>
      <c r="W9" s="10"/>
      <c r="X9" s="10"/>
      <c r="Y9" s="10"/>
      <c r="Z9" s="10"/>
      <c r="AA9" s="10"/>
      <c r="AB9" s="10"/>
      <c r="AC9" s="10"/>
      <c r="AD9" s="10"/>
      <c r="AE9" s="10"/>
      <c r="AF9" s="10"/>
      <c r="AG9" s="10"/>
      <c r="AH9" s="10"/>
    </row>
    <row r="10" spans="1:34" ht="10.5" x14ac:dyDescent="0.35">
      <c r="A10" s="31"/>
      <c r="B10" s="40" t="s">
        <v>13</v>
      </c>
      <c r="C10" s="28" t="s">
        <v>11</v>
      </c>
      <c r="D10" s="29">
        <f t="shared" ref="D10:S10" si="4">D15/365</f>
        <v>125.75342465753425</v>
      </c>
      <c r="E10" s="29">
        <f t="shared" si="4"/>
        <v>48.082191780821915</v>
      </c>
      <c r="F10" s="29">
        <f t="shared" si="4"/>
        <v>51.780821917808218</v>
      </c>
      <c r="G10" s="29">
        <f t="shared" si="4"/>
        <v>55.479452054794521</v>
      </c>
      <c r="H10" s="29">
        <f t="shared" si="4"/>
        <v>59.178082191780824</v>
      </c>
      <c r="I10" s="29">
        <f t="shared" si="4"/>
        <v>62.876712328767127</v>
      </c>
      <c r="J10" s="29">
        <f t="shared" si="4"/>
        <v>66.575342465753423</v>
      </c>
      <c r="K10" s="29">
        <f t="shared" si="4"/>
        <v>70.273972602739732</v>
      </c>
      <c r="L10" s="29">
        <f t="shared" si="4"/>
        <v>73.972602739726028</v>
      </c>
      <c r="M10" s="29">
        <f t="shared" si="4"/>
        <v>77.671232876712324</v>
      </c>
      <c r="N10" s="29">
        <f t="shared" si="4"/>
        <v>81.369863013698634</v>
      </c>
      <c r="O10" s="29">
        <f t="shared" si="4"/>
        <v>85.06849315068493</v>
      </c>
      <c r="P10" s="29">
        <f t="shared" si="4"/>
        <v>88.767123287671239</v>
      </c>
      <c r="Q10" s="29">
        <f t="shared" si="4"/>
        <v>92.465753424657535</v>
      </c>
      <c r="R10" s="29">
        <f t="shared" si="4"/>
        <v>103.56164383561644</v>
      </c>
      <c r="S10" s="30">
        <f t="shared" si="4"/>
        <v>107.26027397260275</v>
      </c>
      <c r="T10" s="10"/>
      <c r="U10" s="10"/>
      <c r="V10" s="10"/>
      <c r="W10" s="10"/>
      <c r="X10" s="10"/>
      <c r="Y10" s="10"/>
      <c r="Z10" s="10"/>
      <c r="AA10" s="10"/>
      <c r="AB10" s="10"/>
      <c r="AC10" s="10"/>
      <c r="AD10" s="10"/>
      <c r="AE10" s="10"/>
      <c r="AF10" s="10"/>
      <c r="AG10" s="10"/>
      <c r="AH10" s="10"/>
    </row>
    <row r="11" spans="1:34" ht="10.9" thickBot="1" x14ac:dyDescent="0.4">
      <c r="A11" s="31"/>
      <c r="B11" s="40" t="s">
        <v>13</v>
      </c>
      <c r="C11" s="45" t="str">
        <f>C21</f>
        <v>Cost Per Month/Bu.</v>
      </c>
      <c r="D11" s="33">
        <f>D9/$C$3</f>
        <v>9.5886986301369867E-2</v>
      </c>
      <c r="E11" s="33">
        <f>E9/$C$3</f>
        <v>3.6662671232876712E-2</v>
      </c>
      <c r="F11" s="33">
        <f>F9/$C$3</f>
        <v>3.9482876712328766E-2</v>
      </c>
      <c r="G11" s="33">
        <f t="shared" ref="E11:S11" si="5">G9/$C$3</f>
        <v>4.2303082191780819E-2</v>
      </c>
      <c r="H11" s="33">
        <f t="shared" si="5"/>
        <v>4.512328767123288E-2</v>
      </c>
      <c r="I11" s="33">
        <f t="shared" si="5"/>
        <v>4.7943493150684934E-2</v>
      </c>
      <c r="J11" s="33">
        <f t="shared" si="5"/>
        <v>5.0763698630136987E-2</v>
      </c>
      <c r="K11" s="33">
        <f t="shared" si="5"/>
        <v>5.3583904109589048E-2</v>
      </c>
      <c r="L11" s="33">
        <f t="shared" si="5"/>
        <v>5.6404109589041095E-2</v>
      </c>
      <c r="M11" s="33">
        <f t="shared" si="5"/>
        <v>5.9224315068493148E-2</v>
      </c>
      <c r="N11" s="33">
        <f t="shared" si="5"/>
        <v>6.2044520547945209E-2</v>
      </c>
      <c r="O11" s="33">
        <f t="shared" si="5"/>
        <v>6.4864726027397263E-2</v>
      </c>
      <c r="P11" s="33">
        <f t="shared" si="5"/>
        <v>6.7684931506849316E-2</v>
      </c>
      <c r="Q11" s="33">
        <f>Q9/$C$3</f>
        <v>7.050513698630137E-2</v>
      </c>
      <c r="R11" s="33">
        <f t="shared" si="5"/>
        <v>7.8965753424657531E-2</v>
      </c>
      <c r="S11" s="46">
        <f t="shared" si="5"/>
        <v>8.1785958904109585E-2</v>
      </c>
      <c r="T11" s="10"/>
      <c r="U11" s="10"/>
      <c r="V11" s="10"/>
      <c r="W11" s="10"/>
      <c r="X11" s="10"/>
      <c r="Y11" s="10"/>
      <c r="Z11" s="10"/>
      <c r="AA11" s="10"/>
      <c r="AB11" s="10"/>
      <c r="AC11" s="10"/>
      <c r="AD11" s="10"/>
      <c r="AE11" s="10"/>
      <c r="AF11" s="10"/>
      <c r="AG11" s="10"/>
      <c r="AH11" s="10"/>
    </row>
    <row r="12" spans="1:34" ht="10.9" thickBot="1" x14ac:dyDescent="0.4">
      <c r="A12" s="31"/>
      <c r="B12" s="47"/>
      <c r="C12" s="48"/>
      <c r="D12" s="48"/>
      <c r="E12" s="48"/>
      <c r="F12" s="48"/>
      <c r="G12" s="48"/>
      <c r="H12" s="48"/>
      <c r="I12" s="48"/>
      <c r="J12" s="48"/>
      <c r="K12" s="48"/>
      <c r="L12" s="48"/>
      <c r="M12" s="49"/>
      <c r="N12" s="49"/>
      <c r="O12" s="49"/>
      <c r="P12" s="49"/>
      <c r="Q12" s="49"/>
      <c r="R12" s="49"/>
      <c r="S12" s="50"/>
      <c r="T12" s="10"/>
      <c r="U12" s="10"/>
      <c r="V12" s="10"/>
      <c r="W12" s="10"/>
      <c r="X12" s="10"/>
      <c r="Y12" s="10"/>
      <c r="Z12" s="10"/>
      <c r="AA12" s="10"/>
      <c r="AB12" s="10"/>
      <c r="AC12" s="10"/>
      <c r="AD12" s="10"/>
      <c r="AE12" s="10"/>
      <c r="AF12" s="10"/>
      <c r="AG12" s="10"/>
      <c r="AH12" s="10"/>
    </row>
    <row r="13" spans="1:34" ht="10.9" thickBot="1" x14ac:dyDescent="0.4">
      <c r="A13" s="31"/>
      <c r="B13" s="51" t="s">
        <v>14</v>
      </c>
      <c r="C13" s="52"/>
      <c r="D13" s="53"/>
      <c r="E13" s="53"/>
      <c r="F13" s="53"/>
      <c r="G13" s="53"/>
      <c r="H13" s="53"/>
      <c r="I13" s="53"/>
      <c r="J13" s="53"/>
      <c r="K13" s="53"/>
      <c r="L13" s="53"/>
      <c r="M13" s="53"/>
      <c r="N13" s="53"/>
      <c r="O13" s="53"/>
      <c r="P13" s="53"/>
      <c r="Q13" s="53"/>
      <c r="R13" s="53"/>
      <c r="S13" s="54"/>
      <c r="T13" s="10"/>
      <c r="U13" s="10"/>
      <c r="V13" s="10"/>
      <c r="W13" s="10"/>
      <c r="X13" s="10"/>
      <c r="Y13" s="10"/>
      <c r="Z13" s="10"/>
      <c r="AA13" s="10"/>
      <c r="AB13" s="10"/>
      <c r="AC13" s="10"/>
      <c r="AD13" s="10"/>
      <c r="AE13" s="10"/>
      <c r="AF13" s="10"/>
      <c r="AG13" s="10"/>
      <c r="AH13" s="10"/>
    </row>
    <row r="14" spans="1:34" ht="10.5" x14ac:dyDescent="0.35">
      <c r="A14" s="1"/>
      <c r="B14" s="55">
        <f>B2*C2</f>
        <v>787500</v>
      </c>
      <c r="C14" s="56" t="s">
        <v>24</v>
      </c>
      <c r="D14" s="57">
        <f>($B$14*D16)</f>
        <v>66937.5</v>
      </c>
      <c r="E14" s="58">
        <f t="shared" ref="E14:S14" si="6">($B$14*E16)</f>
        <v>25593.75</v>
      </c>
      <c r="F14" s="58">
        <f t="shared" si="6"/>
        <v>27562.500000000004</v>
      </c>
      <c r="G14" s="58">
        <f t="shared" si="6"/>
        <v>29531.25</v>
      </c>
      <c r="H14" s="58">
        <f t="shared" si="6"/>
        <v>31500</v>
      </c>
      <c r="I14" s="58">
        <f t="shared" si="6"/>
        <v>33468.75</v>
      </c>
      <c r="J14" s="58">
        <f t="shared" si="6"/>
        <v>35437.5</v>
      </c>
      <c r="K14" s="58">
        <f t="shared" si="6"/>
        <v>37406.25</v>
      </c>
      <c r="L14" s="58">
        <f t="shared" si="6"/>
        <v>39375</v>
      </c>
      <c r="M14" s="58">
        <f t="shared" si="6"/>
        <v>41343.75</v>
      </c>
      <c r="N14" s="58">
        <f t="shared" si="6"/>
        <v>43312.5</v>
      </c>
      <c r="O14" s="58">
        <f t="shared" si="6"/>
        <v>45281.25</v>
      </c>
      <c r="P14" s="58">
        <f t="shared" si="6"/>
        <v>47250</v>
      </c>
      <c r="Q14" s="58">
        <f t="shared" si="6"/>
        <v>49218.75</v>
      </c>
      <c r="R14" s="58">
        <f t="shared" si="6"/>
        <v>55125.000000000007</v>
      </c>
      <c r="S14" s="59">
        <f t="shared" si="6"/>
        <v>57093.749999999993</v>
      </c>
      <c r="T14" s="10"/>
      <c r="U14" s="10"/>
      <c r="V14" s="10"/>
      <c r="W14" s="10"/>
      <c r="X14" s="10"/>
      <c r="Y14" s="10"/>
      <c r="Z14" s="10"/>
      <c r="AA14" s="10"/>
      <c r="AB14" s="10"/>
      <c r="AC14" s="10"/>
      <c r="AD14" s="10"/>
      <c r="AE14" s="10"/>
      <c r="AF14" s="10"/>
      <c r="AG14" s="10"/>
      <c r="AH14" s="10"/>
    </row>
    <row r="15" spans="1:34" ht="10.9" thickBot="1" x14ac:dyDescent="0.4">
      <c r="A15" s="1"/>
      <c r="B15" s="60">
        <f>B3*C3</f>
        <v>540000</v>
      </c>
      <c r="C15" s="56" t="s">
        <v>25</v>
      </c>
      <c r="D15" s="61">
        <f>($B$15*D16)</f>
        <v>45900</v>
      </c>
      <c r="E15" s="61">
        <f>($B$15*E16)</f>
        <v>17550</v>
      </c>
      <c r="F15" s="61">
        <f t="shared" ref="F15:S15" si="7">($B$15*F16)</f>
        <v>18900</v>
      </c>
      <c r="G15" s="61">
        <f t="shared" si="7"/>
        <v>20250</v>
      </c>
      <c r="H15" s="61">
        <f t="shared" si="7"/>
        <v>21600</v>
      </c>
      <c r="I15" s="61">
        <f t="shared" si="7"/>
        <v>22950</v>
      </c>
      <c r="J15" s="61">
        <f t="shared" si="7"/>
        <v>24300</v>
      </c>
      <c r="K15" s="61">
        <f t="shared" si="7"/>
        <v>25650</v>
      </c>
      <c r="L15" s="61">
        <f t="shared" si="7"/>
        <v>27000</v>
      </c>
      <c r="M15" s="61">
        <f t="shared" si="7"/>
        <v>28350</v>
      </c>
      <c r="N15" s="61">
        <f t="shared" si="7"/>
        <v>29700</v>
      </c>
      <c r="O15" s="61">
        <f t="shared" si="7"/>
        <v>31050</v>
      </c>
      <c r="P15" s="61">
        <f t="shared" si="7"/>
        <v>32400</v>
      </c>
      <c r="Q15" s="61">
        <f t="shared" si="7"/>
        <v>33750</v>
      </c>
      <c r="R15" s="61">
        <f t="shared" si="7"/>
        <v>37800</v>
      </c>
      <c r="S15" s="61">
        <f t="shared" si="7"/>
        <v>39150</v>
      </c>
      <c r="T15" s="10"/>
      <c r="U15" s="10"/>
      <c r="V15" s="10"/>
      <c r="W15" s="10"/>
      <c r="X15" s="10"/>
      <c r="Y15" s="10"/>
      <c r="Z15" s="10"/>
      <c r="AA15" s="10"/>
      <c r="AB15" s="10"/>
      <c r="AC15" s="10"/>
      <c r="AD15" s="10"/>
      <c r="AE15" s="10"/>
      <c r="AF15" s="10"/>
      <c r="AG15" s="10"/>
      <c r="AH15" s="10"/>
    </row>
    <row r="16" spans="1:34" ht="10.9" thickBot="1" x14ac:dyDescent="0.4">
      <c r="A16" s="1"/>
      <c r="B16" s="62"/>
      <c r="C16" s="63" t="s">
        <v>15</v>
      </c>
      <c r="D16" s="64">
        <v>8.5000000000000006E-2</v>
      </c>
      <c r="E16" s="64">
        <v>3.2500000000000001E-2</v>
      </c>
      <c r="F16" s="64">
        <v>3.5000000000000003E-2</v>
      </c>
      <c r="G16" s="64">
        <v>3.7499999999999999E-2</v>
      </c>
      <c r="H16" s="64">
        <v>0.04</v>
      </c>
      <c r="I16" s="64">
        <v>4.2500000000000003E-2</v>
      </c>
      <c r="J16" s="65">
        <v>4.4999999999999998E-2</v>
      </c>
      <c r="K16" s="66">
        <v>4.7500000000000001E-2</v>
      </c>
      <c r="L16" s="64">
        <v>0.05</v>
      </c>
      <c r="M16" s="66">
        <v>5.2499999999999998E-2</v>
      </c>
      <c r="N16" s="64">
        <v>5.5E-2</v>
      </c>
      <c r="O16" s="66">
        <v>5.7500000000000002E-2</v>
      </c>
      <c r="P16" s="64">
        <v>0.06</v>
      </c>
      <c r="Q16" s="66">
        <v>6.25E-2</v>
      </c>
      <c r="R16" s="64">
        <v>7.0000000000000007E-2</v>
      </c>
      <c r="S16" s="67">
        <v>7.2499999999999995E-2</v>
      </c>
      <c r="T16" s="10"/>
      <c r="U16" s="10"/>
      <c r="V16" s="10"/>
      <c r="W16" s="10"/>
      <c r="X16" s="10"/>
      <c r="Y16" s="10"/>
      <c r="Z16" s="10"/>
      <c r="AA16" s="10"/>
      <c r="AB16" s="10"/>
      <c r="AC16" s="10"/>
      <c r="AD16" s="10"/>
      <c r="AE16" s="10"/>
      <c r="AF16" s="10"/>
      <c r="AG16" s="10"/>
      <c r="AH16" s="10"/>
    </row>
    <row r="17" spans="1:34" ht="10.9" thickBot="1" x14ac:dyDescent="0.4">
      <c r="A17" s="1"/>
      <c r="B17" s="47"/>
      <c r="C17" s="68"/>
      <c r="D17" s="48"/>
      <c r="E17" s="48"/>
      <c r="F17" s="48"/>
      <c r="G17" s="48"/>
      <c r="H17" s="48"/>
      <c r="I17" s="48"/>
      <c r="J17" s="48"/>
      <c r="K17" s="48"/>
      <c r="L17" s="48"/>
      <c r="M17" s="49"/>
      <c r="N17" s="49"/>
      <c r="O17" s="49"/>
      <c r="P17" s="49"/>
      <c r="Q17" s="49"/>
      <c r="R17" s="49"/>
      <c r="S17" s="50"/>
      <c r="T17" s="10"/>
      <c r="U17" s="10"/>
      <c r="V17" s="10"/>
      <c r="W17" s="10"/>
      <c r="X17" s="10"/>
      <c r="Y17" s="10"/>
      <c r="Z17" s="10"/>
      <c r="AA17" s="10"/>
      <c r="AB17" s="10"/>
      <c r="AC17" s="10"/>
      <c r="AD17" s="10"/>
      <c r="AE17" s="10"/>
      <c r="AF17" s="10"/>
      <c r="AG17" s="10"/>
      <c r="AH17" s="10"/>
    </row>
    <row r="18" spans="1:34" ht="11.65" x14ac:dyDescent="0.35">
      <c r="A18" s="1"/>
      <c r="B18" s="69"/>
      <c r="C18" s="70" t="s">
        <v>16</v>
      </c>
      <c r="D18" s="71"/>
      <c r="E18" s="71"/>
      <c r="F18" s="71"/>
      <c r="G18" s="71"/>
      <c r="H18" s="71"/>
      <c r="I18" s="71"/>
      <c r="J18" s="71"/>
      <c r="K18" s="71"/>
      <c r="L18" s="71"/>
      <c r="M18" s="72"/>
      <c r="N18" s="72"/>
      <c r="O18" s="72"/>
      <c r="P18" s="72"/>
      <c r="Q18" s="72"/>
      <c r="R18" s="72"/>
      <c r="S18" s="73"/>
      <c r="T18" s="10"/>
      <c r="U18" s="10"/>
      <c r="V18" s="10"/>
      <c r="W18" s="10"/>
      <c r="X18" s="10"/>
      <c r="Y18" s="10"/>
      <c r="Z18" s="10"/>
      <c r="AA18" s="10"/>
      <c r="AB18" s="10"/>
      <c r="AC18" s="10"/>
      <c r="AD18" s="10"/>
      <c r="AE18" s="10"/>
      <c r="AF18" s="10"/>
      <c r="AG18" s="10"/>
      <c r="AH18" s="10"/>
    </row>
    <row r="19" spans="1:34" ht="10.5" x14ac:dyDescent="0.35">
      <c r="A19" s="1"/>
      <c r="B19" s="69"/>
      <c r="C19" s="28" t="s">
        <v>10</v>
      </c>
      <c r="D19" s="74">
        <f>D5+D9</f>
        <v>9428.8869863013715</v>
      </c>
      <c r="E19" s="74">
        <f t="shared" ref="D19:S20" si="8">E5+E9</f>
        <v>3605.1626712328766</v>
      </c>
      <c r="F19" s="74">
        <f t="shared" si="8"/>
        <v>3882.482876712329</v>
      </c>
      <c r="G19" s="74">
        <f t="shared" si="8"/>
        <v>4159.80308219178</v>
      </c>
      <c r="H19" s="74">
        <f t="shared" si="8"/>
        <v>4437.1232876712329</v>
      </c>
      <c r="I19" s="74">
        <f t="shared" si="8"/>
        <v>4714.4434931506858</v>
      </c>
      <c r="J19" s="74">
        <f t="shared" si="8"/>
        <v>4991.7636986301368</v>
      </c>
      <c r="K19" s="74">
        <f t="shared" si="8"/>
        <v>5269.0839041095896</v>
      </c>
      <c r="L19" s="74">
        <f t="shared" si="8"/>
        <v>5546.4041095890407</v>
      </c>
      <c r="M19" s="74">
        <f t="shared" si="8"/>
        <v>5823.7243150684935</v>
      </c>
      <c r="N19" s="74">
        <f t="shared" si="8"/>
        <v>6101.0445205479446</v>
      </c>
      <c r="O19" s="74">
        <f t="shared" si="8"/>
        <v>6378.3647260273974</v>
      </c>
      <c r="P19" s="74">
        <f t="shared" si="8"/>
        <v>6655.6849315068484</v>
      </c>
      <c r="Q19" s="74">
        <f t="shared" si="8"/>
        <v>6933.0051369863013</v>
      </c>
      <c r="R19" s="74">
        <f t="shared" si="8"/>
        <v>7764.965753424658</v>
      </c>
      <c r="S19" s="75">
        <f t="shared" si="8"/>
        <v>8042.2859589041091</v>
      </c>
      <c r="T19" s="10"/>
      <c r="U19" s="10"/>
      <c r="V19" s="10"/>
      <c r="W19" s="10"/>
      <c r="X19" s="10"/>
      <c r="Y19" s="10"/>
      <c r="Z19" s="10"/>
      <c r="AA19" s="10"/>
      <c r="AB19" s="10"/>
      <c r="AC19" s="10"/>
      <c r="AD19" s="10"/>
      <c r="AE19" s="10"/>
      <c r="AF19" s="10"/>
      <c r="AG19" s="10"/>
      <c r="AH19" s="10"/>
    </row>
    <row r="20" spans="1:34" ht="10.5" x14ac:dyDescent="0.35">
      <c r="A20" s="1"/>
      <c r="B20" s="69"/>
      <c r="C20" s="28" t="s">
        <v>11</v>
      </c>
      <c r="D20" s="74">
        <f t="shared" si="8"/>
        <v>309.14383561643837</v>
      </c>
      <c r="E20" s="74">
        <f t="shared" si="8"/>
        <v>118.20205479452055</v>
      </c>
      <c r="F20" s="74">
        <f t="shared" si="8"/>
        <v>127.29452054794521</v>
      </c>
      <c r="G20" s="74">
        <f t="shared" si="8"/>
        <v>136.38698630136986</v>
      </c>
      <c r="H20" s="74">
        <f t="shared" si="8"/>
        <v>145.47945205479454</v>
      </c>
      <c r="I20" s="74">
        <f t="shared" si="8"/>
        <v>154.57191780821918</v>
      </c>
      <c r="J20" s="74">
        <f t="shared" si="8"/>
        <v>163.66438356164383</v>
      </c>
      <c r="K20" s="74">
        <f t="shared" si="8"/>
        <v>172.75684931506851</v>
      </c>
      <c r="L20" s="74">
        <f t="shared" si="8"/>
        <v>181.84931506849315</v>
      </c>
      <c r="M20" s="74">
        <f t="shared" si="8"/>
        <v>190.9417808219178</v>
      </c>
      <c r="N20" s="74">
        <f t="shared" si="8"/>
        <v>200.03424657534248</v>
      </c>
      <c r="O20" s="74">
        <f t="shared" si="8"/>
        <v>209.12671232876713</v>
      </c>
      <c r="P20" s="74">
        <f t="shared" si="8"/>
        <v>218.21917808219177</v>
      </c>
      <c r="Q20" s="74">
        <f t="shared" si="8"/>
        <v>227.31164383561645</v>
      </c>
      <c r="R20" s="74">
        <f t="shared" si="8"/>
        <v>254.58904109589042</v>
      </c>
      <c r="S20" s="75">
        <f t="shared" si="8"/>
        <v>263.68150684931504</v>
      </c>
      <c r="T20" s="10"/>
      <c r="U20" s="10"/>
      <c r="V20" s="10"/>
      <c r="W20" s="10"/>
      <c r="X20" s="10"/>
      <c r="Y20" s="10"/>
      <c r="Z20" s="10"/>
      <c r="AA20" s="10"/>
      <c r="AB20" s="10"/>
      <c r="AC20" s="10"/>
      <c r="AD20" s="10"/>
      <c r="AE20" s="10"/>
      <c r="AF20" s="10"/>
      <c r="AG20" s="10"/>
      <c r="AH20" s="10"/>
    </row>
    <row r="21" spans="1:34" ht="10.9" thickBot="1" x14ac:dyDescent="0.4">
      <c r="A21" s="1"/>
      <c r="B21" s="69"/>
      <c r="C21" s="45" t="s">
        <v>12</v>
      </c>
      <c r="D21" s="76">
        <f t="shared" ref="D21:S21" si="9">(D5+D9)/($C$2+$C$3)</f>
        <v>4.9625720980533534E-2</v>
      </c>
      <c r="E21" s="76">
        <f t="shared" si="9"/>
        <v>1.8974540374909876E-2</v>
      </c>
      <c r="F21" s="76">
        <f t="shared" si="9"/>
        <v>2.04341204037491E-2</v>
      </c>
      <c r="G21" s="76">
        <f t="shared" si="9"/>
        <v>2.1893700432588314E-2</v>
      </c>
      <c r="H21" s="76">
        <f t="shared" si="9"/>
        <v>2.3353280461427543E-2</v>
      </c>
      <c r="I21" s="76">
        <f t="shared" si="9"/>
        <v>2.4812860490266767E-2</v>
      </c>
      <c r="J21" s="76">
        <f t="shared" si="9"/>
        <v>2.6272440519105981E-2</v>
      </c>
      <c r="K21" s="76">
        <f t="shared" si="9"/>
        <v>2.773202054794521E-2</v>
      </c>
      <c r="L21" s="76">
        <f t="shared" si="9"/>
        <v>2.9191600576784424E-2</v>
      </c>
      <c r="M21" s="76">
        <f t="shared" si="9"/>
        <v>3.0651180605623649E-2</v>
      </c>
      <c r="N21" s="76">
        <f t="shared" si="9"/>
        <v>3.2110760634462866E-2</v>
      </c>
      <c r="O21" s="76">
        <f t="shared" si="9"/>
        <v>3.3570340663302091E-2</v>
      </c>
      <c r="P21" s="76">
        <f t="shared" si="9"/>
        <v>3.5029920692141309E-2</v>
      </c>
      <c r="Q21" s="76">
        <f t="shared" si="9"/>
        <v>3.6489500720980533E-2</v>
      </c>
      <c r="R21" s="76">
        <f t="shared" si="9"/>
        <v>4.08682408074982E-2</v>
      </c>
      <c r="S21" s="77">
        <f t="shared" si="9"/>
        <v>4.2327820836337418E-2</v>
      </c>
      <c r="T21" s="10"/>
      <c r="U21" s="10"/>
      <c r="V21" s="10"/>
      <c r="W21" s="10"/>
      <c r="X21" s="10"/>
      <c r="Y21" s="10"/>
      <c r="Z21" s="10"/>
      <c r="AA21" s="10"/>
      <c r="AB21" s="10"/>
      <c r="AC21" s="10"/>
      <c r="AD21" s="10"/>
      <c r="AE21" s="10"/>
      <c r="AF21" s="10"/>
      <c r="AG21" s="10"/>
      <c r="AH21" s="10"/>
    </row>
    <row r="22" spans="1:34" ht="10.9" thickBot="1" x14ac:dyDescent="0.4">
      <c r="A22" s="1"/>
      <c r="B22" s="47"/>
      <c r="C22" s="78"/>
      <c r="D22" s="48"/>
      <c r="E22" s="48"/>
      <c r="F22" s="48"/>
      <c r="G22" s="48"/>
      <c r="H22" s="48"/>
      <c r="I22" s="48"/>
      <c r="J22" s="48"/>
      <c r="K22" s="48"/>
      <c r="L22" s="48"/>
      <c r="M22" s="48"/>
      <c r="N22" s="48"/>
      <c r="O22" s="48"/>
      <c r="P22" s="48"/>
      <c r="Q22" s="48"/>
      <c r="R22" s="48"/>
      <c r="S22" s="79"/>
      <c r="T22" s="10"/>
      <c r="U22" s="10"/>
      <c r="V22" s="10"/>
      <c r="W22" s="10"/>
      <c r="X22" s="10"/>
      <c r="Y22" s="10"/>
      <c r="Z22" s="10"/>
      <c r="AA22" s="10"/>
      <c r="AB22" s="10"/>
      <c r="AC22" s="10"/>
      <c r="AD22" s="10"/>
      <c r="AE22" s="10"/>
      <c r="AF22" s="10"/>
      <c r="AG22" s="10"/>
      <c r="AH22" s="10"/>
    </row>
    <row r="23" spans="1:34" ht="10.5" x14ac:dyDescent="0.35">
      <c r="A23" s="1"/>
      <c r="B23" s="80"/>
      <c r="C23" s="81"/>
      <c r="D23" s="81"/>
      <c r="E23" s="81"/>
      <c r="F23" s="100"/>
      <c r="G23" s="97"/>
      <c r="H23" s="98"/>
      <c r="I23" s="99"/>
      <c r="J23" s="100"/>
      <c r="K23" s="101"/>
      <c r="L23" s="15"/>
      <c r="M23" s="15"/>
      <c r="N23" s="15"/>
      <c r="O23" s="15"/>
      <c r="P23" s="15"/>
      <c r="Q23" s="15"/>
      <c r="R23" s="15"/>
      <c r="S23" s="19"/>
      <c r="T23" s="10"/>
      <c r="U23" s="10"/>
      <c r="V23" s="10"/>
      <c r="W23" s="10"/>
      <c r="X23" s="10"/>
      <c r="Y23" s="10"/>
      <c r="Z23" s="10"/>
      <c r="AA23" s="10"/>
      <c r="AB23" s="10"/>
      <c r="AC23" s="10"/>
      <c r="AD23" s="10"/>
      <c r="AE23" s="10"/>
      <c r="AF23" s="10"/>
      <c r="AG23" s="10"/>
      <c r="AH23" s="10"/>
    </row>
    <row r="24" spans="1:34" ht="10.9" thickBot="1" x14ac:dyDescent="0.4">
      <c r="B24" s="80"/>
      <c r="C24" s="81"/>
      <c r="D24" s="81"/>
      <c r="E24" s="81"/>
      <c r="F24" s="105"/>
      <c r="G24" s="102"/>
      <c r="H24" s="103"/>
      <c r="I24" s="104"/>
      <c r="J24" s="104"/>
      <c r="K24" s="104"/>
      <c r="L24" s="15"/>
      <c r="M24" s="15"/>
      <c r="N24" s="15"/>
      <c r="O24" s="15"/>
      <c r="P24" s="15"/>
      <c r="Q24" s="15"/>
      <c r="R24" s="15"/>
      <c r="S24" s="19"/>
      <c r="T24" s="10"/>
      <c r="U24" s="10"/>
      <c r="V24" s="10"/>
      <c r="W24" s="10"/>
      <c r="X24" s="10"/>
      <c r="Y24" s="10"/>
      <c r="Z24" s="10"/>
      <c r="AA24" s="10"/>
      <c r="AB24" s="10"/>
      <c r="AC24" s="10"/>
      <c r="AD24" s="10"/>
      <c r="AE24" s="10"/>
      <c r="AF24" s="10"/>
      <c r="AG24" s="10"/>
      <c r="AH24" s="10"/>
    </row>
    <row r="25" spans="1:34" ht="10.9" thickBot="1" x14ac:dyDescent="0.4">
      <c r="B25" s="82"/>
      <c r="C25" s="83"/>
      <c r="D25" s="84"/>
      <c r="E25" s="84"/>
      <c r="F25" s="96"/>
      <c r="G25" s="96"/>
      <c r="H25" s="96"/>
      <c r="I25" s="96"/>
      <c r="J25" s="96"/>
      <c r="K25" s="96"/>
      <c r="L25" s="84"/>
      <c r="M25" s="84"/>
      <c r="N25" s="84"/>
      <c r="O25" s="84"/>
      <c r="P25" s="84"/>
      <c r="Q25" s="84"/>
      <c r="R25" s="84"/>
      <c r="S25" s="85"/>
      <c r="T25" s="10"/>
      <c r="U25" s="10"/>
      <c r="V25" s="10"/>
      <c r="W25" s="10"/>
      <c r="X25" s="10"/>
      <c r="Y25" s="10"/>
      <c r="Z25" s="10"/>
      <c r="AA25" s="10"/>
      <c r="AB25" s="10"/>
      <c r="AC25" s="10"/>
      <c r="AD25" s="10"/>
      <c r="AE25" s="10"/>
      <c r="AF25" s="10"/>
      <c r="AG25" s="10"/>
      <c r="AH25" s="10"/>
    </row>
    <row r="26" spans="1:34" ht="10.9" thickBot="1" x14ac:dyDescent="0.4">
      <c r="B26" s="86" t="s">
        <v>17</v>
      </c>
      <c r="C26" s="87">
        <v>1000000</v>
      </c>
      <c r="D26" s="5"/>
      <c r="E26" s="5"/>
      <c r="F26" s="5"/>
      <c r="G26" s="5"/>
      <c r="H26" s="5"/>
      <c r="I26" s="5"/>
      <c r="J26" s="5"/>
      <c r="K26" s="5"/>
      <c r="L26" s="5"/>
      <c r="M26" s="8"/>
      <c r="N26" s="8"/>
      <c r="O26" s="8"/>
      <c r="P26" s="8"/>
      <c r="Q26" s="8"/>
      <c r="R26" s="8"/>
      <c r="S26" s="9"/>
      <c r="T26" s="10"/>
      <c r="U26" s="10"/>
      <c r="V26" s="10"/>
      <c r="W26" s="10"/>
      <c r="X26" s="10"/>
      <c r="Y26" s="10"/>
      <c r="Z26" s="10"/>
      <c r="AA26" s="10"/>
      <c r="AB26" s="10"/>
      <c r="AC26" s="10"/>
      <c r="AD26" s="10"/>
      <c r="AE26" s="10"/>
      <c r="AF26" s="10"/>
      <c r="AG26" s="10"/>
      <c r="AH26" s="10"/>
    </row>
    <row r="27" spans="1:34" ht="10.5" x14ac:dyDescent="0.35">
      <c r="B27" s="80"/>
      <c r="C27" s="29" t="s">
        <v>15</v>
      </c>
      <c r="D27" s="88">
        <f t="shared" ref="D27:S27" si="10">D16</f>
        <v>8.5000000000000006E-2</v>
      </c>
      <c r="E27" s="88">
        <f t="shared" si="10"/>
        <v>3.2500000000000001E-2</v>
      </c>
      <c r="F27" s="88">
        <f t="shared" si="10"/>
        <v>3.5000000000000003E-2</v>
      </c>
      <c r="G27" s="88">
        <f t="shared" si="10"/>
        <v>3.7499999999999999E-2</v>
      </c>
      <c r="H27" s="88">
        <f t="shared" si="10"/>
        <v>0.04</v>
      </c>
      <c r="I27" s="88">
        <f t="shared" si="10"/>
        <v>4.2500000000000003E-2</v>
      </c>
      <c r="J27" s="88">
        <f t="shared" si="10"/>
        <v>4.4999999999999998E-2</v>
      </c>
      <c r="K27" s="88">
        <f t="shared" si="10"/>
        <v>4.7500000000000001E-2</v>
      </c>
      <c r="L27" s="88">
        <f t="shared" si="10"/>
        <v>0.05</v>
      </c>
      <c r="M27" s="88">
        <f t="shared" si="10"/>
        <v>5.2499999999999998E-2</v>
      </c>
      <c r="N27" s="88">
        <f t="shared" si="10"/>
        <v>5.5E-2</v>
      </c>
      <c r="O27" s="88">
        <f t="shared" si="10"/>
        <v>5.7500000000000002E-2</v>
      </c>
      <c r="P27" s="88">
        <f t="shared" si="10"/>
        <v>0.06</v>
      </c>
      <c r="Q27" s="88">
        <f t="shared" si="10"/>
        <v>6.25E-2</v>
      </c>
      <c r="R27" s="88">
        <f t="shared" si="10"/>
        <v>7.0000000000000007E-2</v>
      </c>
      <c r="S27" s="89">
        <f t="shared" si="10"/>
        <v>7.2499999999999995E-2</v>
      </c>
      <c r="T27" s="10"/>
      <c r="U27" s="10"/>
      <c r="V27" s="10"/>
      <c r="W27" s="10"/>
      <c r="X27" s="10"/>
      <c r="Y27" s="10"/>
      <c r="Z27" s="10"/>
      <c r="AA27" s="10"/>
      <c r="AB27" s="10"/>
      <c r="AC27" s="10"/>
      <c r="AD27" s="10"/>
      <c r="AE27" s="10"/>
      <c r="AF27" s="10"/>
      <c r="AG27" s="10"/>
      <c r="AH27" s="10"/>
    </row>
    <row r="28" spans="1:34" ht="10.5" x14ac:dyDescent="0.35">
      <c r="B28" s="90"/>
      <c r="C28" s="74" t="s">
        <v>18</v>
      </c>
      <c r="D28" s="74">
        <f>$C$26*D27</f>
        <v>85000</v>
      </c>
      <c r="E28" s="74">
        <f t="shared" ref="E28:S28" si="11">$C$26*E27</f>
        <v>32500</v>
      </c>
      <c r="F28" s="74">
        <f t="shared" si="11"/>
        <v>35000</v>
      </c>
      <c r="G28" s="74">
        <f t="shared" si="11"/>
        <v>37500</v>
      </c>
      <c r="H28" s="74">
        <f t="shared" si="11"/>
        <v>40000</v>
      </c>
      <c r="I28" s="74">
        <f t="shared" si="11"/>
        <v>42500</v>
      </c>
      <c r="J28" s="74">
        <f t="shared" si="11"/>
        <v>45000</v>
      </c>
      <c r="K28" s="74">
        <f t="shared" si="11"/>
        <v>47500</v>
      </c>
      <c r="L28" s="74">
        <f t="shared" si="11"/>
        <v>50000</v>
      </c>
      <c r="M28" s="74">
        <f t="shared" si="11"/>
        <v>52500</v>
      </c>
      <c r="N28" s="74">
        <f t="shared" si="11"/>
        <v>55000</v>
      </c>
      <c r="O28" s="74">
        <f t="shared" si="11"/>
        <v>57500</v>
      </c>
      <c r="P28" s="74">
        <f t="shared" si="11"/>
        <v>60000</v>
      </c>
      <c r="Q28" s="74">
        <f t="shared" si="11"/>
        <v>62500</v>
      </c>
      <c r="R28" s="74">
        <f t="shared" si="11"/>
        <v>70000</v>
      </c>
      <c r="S28" s="75">
        <f t="shared" si="11"/>
        <v>72500</v>
      </c>
      <c r="T28" s="10"/>
      <c r="U28" s="10"/>
      <c r="V28" s="10"/>
      <c r="W28" s="10"/>
      <c r="X28" s="10"/>
      <c r="Y28" s="10"/>
      <c r="Z28" s="10"/>
      <c r="AA28" s="10"/>
      <c r="AB28" s="10"/>
      <c r="AC28" s="10"/>
      <c r="AD28" s="10"/>
      <c r="AE28" s="10"/>
      <c r="AF28" s="10"/>
      <c r="AG28" s="10"/>
      <c r="AH28" s="10"/>
    </row>
    <row r="29" spans="1:34" ht="10.5" x14ac:dyDescent="0.35">
      <c r="B29" s="90"/>
      <c r="C29" s="74" t="s">
        <v>19</v>
      </c>
      <c r="D29" s="74">
        <f>D28/30.5</f>
        <v>2786.8852459016393</v>
      </c>
      <c r="E29" s="74">
        <f t="shared" ref="E29:S29" si="12">E28/30.5</f>
        <v>1065.5737704918033</v>
      </c>
      <c r="F29" s="74">
        <f t="shared" si="12"/>
        <v>1147.5409836065573</v>
      </c>
      <c r="G29" s="74">
        <f t="shared" si="12"/>
        <v>1229.5081967213114</v>
      </c>
      <c r="H29" s="74">
        <f t="shared" si="12"/>
        <v>1311.4754098360656</v>
      </c>
      <c r="I29" s="74">
        <f t="shared" si="12"/>
        <v>1393.4426229508197</v>
      </c>
      <c r="J29" s="74">
        <f t="shared" si="12"/>
        <v>1475.4098360655737</v>
      </c>
      <c r="K29" s="74">
        <f t="shared" si="12"/>
        <v>1557.377049180328</v>
      </c>
      <c r="L29" s="74">
        <f t="shared" si="12"/>
        <v>1639.344262295082</v>
      </c>
      <c r="M29" s="74">
        <f t="shared" si="12"/>
        <v>1721.311475409836</v>
      </c>
      <c r="N29" s="74">
        <f t="shared" si="12"/>
        <v>1803.2786885245901</v>
      </c>
      <c r="O29" s="74">
        <f t="shared" si="12"/>
        <v>1885.2459016393443</v>
      </c>
      <c r="P29" s="74">
        <f t="shared" si="12"/>
        <v>1967.2131147540983</v>
      </c>
      <c r="Q29" s="74">
        <f t="shared" si="12"/>
        <v>2049.1803278688526</v>
      </c>
      <c r="R29" s="74">
        <f t="shared" si="12"/>
        <v>2295.0819672131147</v>
      </c>
      <c r="S29" s="75">
        <f t="shared" si="12"/>
        <v>2377.0491803278687</v>
      </c>
      <c r="T29" s="10"/>
      <c r="U29" s="10"/>
      <c r="V29" s="10"/>
      <c r="W29" s="10"/>
      <c r="X29" s="10"/>
      <c r="Y29" s="10"/>
      <c r="Z29" s="10"/>
      <c r="AA29" s="10"/>
      <c r="AB29" s="10"/>
      <c r="AC29" s="10"/>
      <c r="AD29" s="10"/>
      <c r="AE29" s="10"/>
      <c r="AF29" s="10"/>
      <c r="AG29" s="10"/>
      <c r="AH29" s="10"/>
    </row>
    <row r="30" spans="1:34" ht="10.9" thickBot="1" x14ac:dyDescent="0.4">
      <c r="B30" s="91"/>
      <c r="C30" s="92" t="s">
        <v>20</v>
      </c>
      <c r="D30" s="92">
        <f>D28/365</f>
        <v>232.87671232876713</v>
      </c>
      <c r="E30" s="92">
        <f t="shared" ref="E30:S30" si="13">E28/365</f>
        <v>89.041095890410958</v>
      </c>
      <c r="F30" s="92">
        <f t="shared" si="13"/>
        <v>95.890410958904113</v>
      </c>
      <c r="G30" s="92">
        <f t="shared" si="13"/>
        <v>102.73972602739725</v>
      </c>
      <c r="H30" s="92">
        <f t="shared" si="13"/>
        <v>109.58904109589041</v>
      </c>
      <c r="I30" s="92">
        <f t="shared" si="13"/>
        <v>116.43835616438356</v>
      </c>
      <c r="J30" s="92">
        <f t="shared" si="13"/>
        <v>123.28767123287672</v>
      </c>
      <c r="K30" s="92">
        <f t="shared" si="13"/>
        <v>130.13698630136986</v>
      </c>
      <c r="L30" s="92">
        <f t="shared" si="13"/>
        <v>136.98630136986301</v>
      </c>
      <c r="M30" s="92">
        <f t="shared" si="13"/>
        <v>143.83561643835617</v>
      </c>
      <c r="N30" s="92">
        <f t="shared" si="13"/>
        <v>150.68493150684932</v>
      </c>
      <c r="O30" s="92">
        <f t="shared" si="13"/>
        <v>157.53424657534248</v>
      </c>
      <c r="P30" s="92">
        <f t="shared" si="13"/>
        <v>164.38356164383561</v>
      </c>
      <c r="Q30" s="92">
        <f t="shared" si="13"/>
        <v>171.23287671232876</v>
      </c>
      <c r="R30" s="92">
        <f t="shared" si="13"/>
        <v>191.78082191780823</v>
      </c>
      <c r="S30" s="93">
        <f t="shared" si="13"/>
        <v>198.63013698630138</v>
      </c>
      <c r="T30" s="10"/>
      <c r="U30" s="10"/>
      <c r="V30" s="10"/>
      <c r="W30" s="10"/>
      <c r="X30" s="10"/>
      <c r="Y30" s="10"/>
      <c r="Z30" s="10"/>
      <c r="AA30" s="10"/>
      <c r="AB30" s="10"/>
      <c r="AC30" s="10"/>
      <c r="AD30" s="10"/>
      <c r="AE30" s="10"/>
      <c r="AF30" s="10"/>
      <c r="AG30" s="10"/>
      <c r="AH30" s="10"/>
    </row>
    <row r="31" spans="1:34" ht="10.9" thickBot="1" x14ac:dyDescent="0.4">
      <c r="B31" s="94"/>
      <c r="C31" s="48"/>
      <c r="D31" s="48"/>
      <c r="E31" s="48"/>
      <c r="F31" s="48"/>
      <c r="G31" s="48"/>
      <c r="H31" s="48"/>
      <c r="I31" s="48"/>
      <c r="J31" s="48"/>
      <c r="K31" s="48"/>
      <c r="L31" s="48"/>
      <c r="M31" s="48"/>
      <c r="N31" s="48"/>
      <c r="O31" s="48"/>
      <c r="P31" s="48"/>
      <c r="Q31" s="48"/>
      <c r="R31" s="48"/>
      <c r="S31" s="79"/>
      <c r="T31" s="10"/>
      <c r="U31" s="10"/>
      <c r="V31" s="10"/>
      <c r="W31" s="10"/>
      <c r="X31" s="10"/>
      <c r="Y31" s="10"/>
      <c r="Z31" s="10"/>
      <c r="AA31" s="10"/>
      <c r="AB31" s="10"/>
      <c r="AC31" s="10"/>
      <c r="AD31" s="10"/>
      <c r="AE31" s="10"/>
      <c r="AF31" s="10"/>
      <c r="AG31" s="10"/>
      <c r="AH31" s="10"/>
    </row>
    <row r="32" spans="1:34" ht="10.5" x14ac:dyDescent="0.35">
      <c r="B32" s="10"/>
      <c r="C32" s="44"/>
      <c r="D32" s="95"/>
      <c r="E32" s="95"/>
      <c r="F32" s="95"/>
      <c r="O32" s="95"/>
      <c r="P32" s="95"/>
      <c r="Q32" s="95"/>
      <c r="R32" s="95"/>
      <c r="S32" s="95"/>
      <c r="T32" s="10"/>
      <c r="U32" s="10"/>
      <c r="V32" s="10"/>
      <c r="W32" s="10"/>
      <c r="X32" s="10"/>
      <c r="Y32" s="10"/>
      <c r="Z32" s="10"/>
      <c r="AA32" s="10"/>
      <c r="AB32" s="10"/>
      <c r="AC32" s="10"/>
      <c r="AD32" s="10"/>
      <c r="AE32" s="10"/>
      <c r="AF32" s="10"/>
      <c r="AG32" s="10"/>
      <c r="AH32" s="10"/>
    </row>
    <row r="33" spans="2:34" ht="13.15" x14ac:dyDescent="0.4">
      <c r="B33" s="10"/>
      <c r="C33" s="44"/>
      <c r="D33" s="44"/>
      <c r="E33" s="106" t="s">
        <v>21</v>
      </c>
      <c r="F33" s="106"/>
      <c r="G33" s="106"/>
      <c r="H33" s="106"/>
      <c r="I33" s="106"/>
      <c r="J33" s="106"/>
      <c r="K33" s="106"/>
      <c r="O33" s="44"/>
      <c r="P33" s="44"/>
      <c r="Q33" s="44"/>
      <c r="R33" s="44"/>
      <c r="S33" s="44"/>
      <c r="T33" s="10"/>
      <c r="U33" s="10"/>
      <c r="V33" s="10"/>
      <c r="W33" s="10"/>
      <c r="X33" s="10"/>
      <c r="Y33" s="10"/>
      <c r="Z33" s="10"/>
      <c r="AA33" s="10"/>
      <c r="AB33" s="10"/>
      <c r="AC33" s="10"/>
      <c r="AD33" s="10"/>
      <c r="AE33" s="10"/>
      <c r="AF33" s="10"/>
      <c r="AG33" s="10"/>
      <c r="AH33" s="10"/>
    </row>
    <row r="34" spans="2:34" ht="13.15" x14ac:dyDescent="0.4">
      <c r="B34" s="10"/>
      <c r="C34" s="10"/>
      <c r="D34" s="10"/>
      <c r="E34" s="106" t="s">
        <v>22</v>
      </c>
      <c r="F34" s="106"/>
      <c r="G34" s="106"/>
      <c r="H34" s="106"/>
      <c r="I34" s="106"/>
      <c r="J34" s="106"/>
      <c r="K34" s="106"/>
      <c r="O34" s="10"/>
      <c r="P34" s="10"/>
      <c r="Q34" s="10"/>
      <c r="R34" s="10"/>
      <c r="S34" s="10"/>
      <c r="T34" s="10"/>
      <c r="U34" s="10"/>
      <c r="V34" s="10"/>
      <c r="W34" s="10"/>
      <c r="X34" s="10"/>
      <c r="Y34" s="10"/>
      <c r="Z34" s="10"/>
      <c r="AA34" s="10"/>
      <c r="AB34" s="10"/>
      <c r="AC34" s="10"/>
      <c r="AD34" s="10"/>
      <c r="AE34" s="10"/>
      <c r="AF34" s="10"/>
      <c r="AG34" s="10"/>
      <c r="AH34" s="10"/>
    </row>
    <row r="35" spans="2:34" ht="11.65" x14ac:dyDescent="0.35">
      <c r="B35" s="10"/>
      <c r="C35" s="10"/>
      <c r="D35" s="10"/>
      <c r="E35" s="107" t="s">
        <v>23</v>
      </c>
      <c r="F35" s="107"/>
      <c r="G35" s="107"/>
      <c r="H35" s="107"/>
      <c r="I35" s="107"/>
      <c r="J35" s="107"/>
      <c r="K35" s="107"/>
      <c r="O35" s="10"/>
      <c r="P35" s="10"/>
      <c r="Q35" s="10"/>
      <c r="R35" s="10"/>
      <c r="S35" s="10"/>
      <c r="T35" s="10"/>
      <c r="U35" s="10"/>
      <c r="V35" s="10"/>
      <c r="W35" s="10"/>
      <c r="X35" s="10"/>
      <c r="Y35" s="10"/>
      <c r="Z35" s="10"/>
      <c r="AA35" s="10"/>
      <c r="AB35" s="10"/>
      <c r="AC35" s="10"/>
      <c r="AD35" s="10"/>
      <c r="AE35" s="10"/>
      <c r="AF35" s="10"/>
      <c r="AG35" s="10"/>
      <c r="AH35" s="10"/>
    </row>
    <row r="36" spans="2:34" ht="10.5" x14ac:dyDescent="0.35">
      <c r="B36" s="10"/>
      <c r="C36" s="10"/>
      <c r="D36" s="10"/>
      <c r="E36" s="10"/>
      <c r="F36" s="10"/>
      <c r="O36" s="10"/>
      <c r="P36" s="10"/>
      <c r="Q36" s="10"/>
      <c r="R36" s="10"/>
      <c r="S36" s="10"/>
      <c r="T36" s="10"/>
      <c r="U36" s="10"/>
      <c r="V36" s="10"/>
      <c r="W36" s="10"/>
      <c r="X36" s="10"/>
      <c r="Y36" s="10"/>
      <c r="Z36" s="10"/>
      <c r="AA36" s="10"/>
      <c r="AB36" s="10"/>
      <c r="AC36" s="10"/>
      <c r="AD36" s="10"/>
      <c r="AE36" s="10"/>
      <c r="AF36" s="10"/>
      <c r="AG36" s="10"/>
      <c r="AH36" s="10"/>
    </row>
    <row r="37" spans="2:34" ht="10.5" x14ac:dyDescent="0.35">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2:34" ht="10.5" x14ac:dyDescent="0.3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2:34" ht="10.5" x14ac:dyDescent="0.3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2:34" ht="10.5" x14ac:dyDescent="0.35">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2:34" ht="10.5" x14ac:dyDescent="0.35">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2:34" ht="10.5" x14ac:dyDescent="0.35">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2:34" ht="10.5" x14ac:dyDescent="0.35">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2:34" ht="10.5" x14ac:dyDescent="0.3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2:34" ht="10.5" x14ac:dyDescent="0.35">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2:34" ht="10.5" x14ac:dyDescent="0.35">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2:34" ht="10.5" x14ac:dyDescent="0.35">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2:34" ht="10.5" x14ac:dyDescent="0.35">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3:34" ht="10.5" x14ac:dyDescent="0.3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3:34" ht="10.5" x14ac:dyDescent="0.35">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3:34" ht="10.5" x14ac:dyDescent="0.35">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3:34" ht="10.5" x14ac:dyDescent="0.35">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3:34" ht="10.5" x14ac:dyDescent="0.3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3:34" ht="10.5" x14ac:dyDescent="0.3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3:34" ht="10.5" x14ac:dyDescent="0.3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3:34" ht="10.5" x14ac:dyDescent="0.3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3:34" ht="10.5" x14ac:dyDescent="0.3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3:34" ht="10.5" x14ac:dyDescent="0.35">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3:34" ht="10.5" x14ac:dyDescent="0.3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3:34" ht="10.5" x14ac:dyDescent="0.3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3:34" ht="10.5" x14ac:dyDescent="0.3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3:34" ht="10.5" x14ac:dyDescent="0.3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3:34" ht="10.5" x14ac:dyDescent="0.3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3:34" ht="10.5" x14ac:dyDescent="0.3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3:34" ht="10.5" x14ac:dyDescent="0.3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3:34" ht="10.5" x14ac:dyDescent="0.3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3:34" ht="10.5" x14ac:dyDescent="0.3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3:34" ht="10.5" x14ac:dyDescent="0.3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3:34" ht="10.5" x14ac:dyDescent="0.35">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3:34" ht="10.5" x14ac:dyDescent="0.3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3:34" ht="10.5" x14ac:dyDescent="0.3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3:34" ht="10.5" x14ac:dyDescent="0.3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3:34" ht="10.5" x14ac:dyDescent="0.3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3:34" ht="10.5" x14ac:dyDescent="0.3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3:34" ht="10.5" x14ac:dyDescent="0.3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3:34" ht="10.5" x14ac:dyDescent="0.3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3:34" ht="10.5" x14ac:dyDescent="0.3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3:34" ht="10.5" x14ac:dyDescent="0.3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3:34" ht="10.5" x14ac:dyDescent="0.3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3:34" ht="10.5" x14ac:dyDescent="0.3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3:34" ht="10.5" x14ac:dyDescent="0.3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3:34" ht="10.5" x14ac:dyDescent="0.3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spans="3:34" ht="10.5" x14ac:dyDescent="0.35">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row>
    <row r="84" spans="3:34" ht="10.5" x14ac:dyDescent="0.3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spans="3:34" ht="10.5" x14ac:dyDescent="0.3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row>
    <row r="86" spans="3:34" ht="10.5" x14ac:dyDescent="0.3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3:34" ht="10.5" x14ac:dyDescent="0.3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3:34" ht="10.5" x14ac:dyDescent="0.3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3:34" ht="10.5" x14ac:dyDescent="0.3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3:34" ht="10.5" x14ac:dyDescent="0.3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3:34" ht="10.5" x14ac:dyDescent="0.35">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3:34" ht="10.5" x14ac:dyDescent="0.3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row>
    <row r="93" spans="3:34" ht="10.5" x14ac:dyDescent="0.3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3:34" ht="10.5" x14ac:dyDescent="0.3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spans="3:34" ht="10.5" x14ac:dyDescent="0.3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spans="3:34" ht="10.5" x14ac:dyDescent="0.3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spans="3:34" ht="10.5" x14ac:dyDescent="0.3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row>
    <row r="98" spans="3:34" ht="10.5" x14ac:dyDescent="0.35">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spans="3:34" ht="10.5" x14ac:dyDescent="0.3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3:34" ht="10.5" x14ac:dyDescent="0.3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3:34" ht="10.5" x14ac:dyDescent="0.3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3:34" ht="10.5" x14ac:dyDescent="0.35">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3:34" ht="10.5" x14ac:dyDescent="0.35">
      <c r="C103" s="10"/>
      <c r="D103" s="10"/>
      <c r="E103" s="10"/>
      <c r="F103" s="10"/>
      <c r="G103" s="10"/>
      <c r="H103" s="10"/>
      <c r="I103" s="10"/>
      <c r="J103" s="10"/>
      <c r="K103" s="10"/>
      <c r="L103" s="10"/>
      <c r="M103" s="10"/>
      <c r="N103" s="10"/>
      <c r="O103" s="10"/>
      <c r="P103" s="10"/>
      <c r="Q103" s="10"/>
      <c r="R103" s="10"/>
      <c r="S103" s="10"/>
    </row>
    <row r="104" spans="3:34" ht="10.5" x14ac:dyDescent="0.35">
      <c r="C104" s="10"/>
      <c r="D104" s="10"/>
      <c r="E104" s="10"/>
      <c r="F104" s="10"/>
      <c r="G104" s="10"/>
      <c r="H104" s="10"/>
      <c r="I104" s="10"/>
      <c r="J104" s="10"/>
      <c r="K104" s="10"/>
      <c r="L104" s="10"/>
      <c r="M104" s="10"/>
      <c r="N104" s="10"/>
      <c r="O104" s="10"/>
      <c r="P104" s="10"/>
      <c r="Q104" s="10"/>
      <c r="R104" s="10"/>
      <c r="S104" s="10"/>
    </row>
    <row r="105" spans="3:34" ht="10.5" x14ac:dyDescent="0.35">
      <c r="C105" s="10"/>
      <c r="D105" s="10"/>
      <c r="E105" s="10"/>
      <c r="F105" s="10"/>
      <c r="G105" s="10"/>
      <c r="H105" s="10"/>
      <c r="I105" s="10"/>
      <c r="J105" s="10"/>
      <c r="K105" s="10"/>
      <c r="L105" s="10"/>
      <c r="M105" s="10"/>
      <c r="N105" s="10"/>
      <c r="O105" s="10"/>
      <c r="P105" s="10"/>
      <c r="Q105" s="10"/>
      <c r="R105" s="10"/>
      <c r="S105" s="10"/>
    </row>
    <row r="106" spans="3:34" ht="10.5" x14ac:dyDescent="0.35">
      <c r="C106" s="10"/>
      <c r="D106" s="10"/>
      <c r="E106" s="10"/>
      <c r="F106" s="10"/>
      <c r="G106" s="10"/>
      <c r="H106" s="10"/>
      <c r="I106" s="10"/>
      <c r="J106" s="10"/>
      <c r="K106" s="10"/>
      <c r="L106" s="10"/>
      <c r="M106" s="10"/>
      <c r="N106" s="10"/>
      <c r="O106" s="10"/>
      <c r="P106" s="10"/>
      <c r="Q106" s="10"/>
      <c r="R106" s="10"/>
      <c r="S106" s="10"/>
    </row>
    <row r="107" spans="3:34" ht="10.5" x14ac:dyDescent="0.35">
      <c r="C107" s="10"/>
      <c r="D107" s="10"/>
      <c r="E107" s="10"/>
      <c r="F107" s="10"/>
      <c r="G107" s="10"/>
      <c r="H107" s="10"/>
      <c r="I107" s="10"/>
      <c r="J107" s="10"/>
      <c r="K107" s="10"/>
      <c r="L107" s="10"/>
      <c r="M107" s="10"/>
      <c r="N107" s="10"/>
      <c r="O107" s="10"/>
      <c r="P107" s="10"/>
      <c r="Q107" s="10"/>
      <c r="R107" s="10"/>
      <c r="S107" s="10"/>
    </row>
    <row r="108" spans="3:34" ht="10.5" x14ac:dyDescent="0.35">
      <c r="C108" s="10"/>
      <c r="D108" s="10"/>
      <c r="E108" s="10"/>
      <c r="F108" s="10"/>
      <c r="G108" s="10"/>
      <c r="H108" s="10"/>
      <c r="I108" s="10"/>
      <c r="J108" s="10"/>
      <c r="K108" s="10"/>
      <c r="L108" s="10"/>
      <c r="M108" s="10"/>
      <c r="N108" s="10"/>
      <c r="O108" s="10"/>
      <c r="P108" s="10"/>
      <c r="Q108" s="10"/>
      <c r="R108" s="10"/>
      <c r="S108" s="10"/>
    </row>
    <row r="109" spans="3:34" ht="10.5" x14ac:dyDescent="0.35">
      <c r="C109" s="10"/>
      <c r="D109" s="10"/>
      <c r="E109" s="10"/>
      <c r="F109" s="10"/>
      <c r="G109" s="10"/>
      <c r="H109" s="10"/>
      <c r="I109" s="10"/>
      <c r="J109" s="10"/>
      <c r="K109" s="10"/>
      <c r="L109" s="10"/>
      <c r="M109" s="10"/>
      <c r="N109" s="10"/>
      <c r="O109" s="10"/>
      <c r="P109" s="10"/>
      <c r="Q109" s="10"/>
      <c r="R109" s="10"/>
      <c r="S109" s="10"/>
    </row>
    <row r="110" spans="3:34" ht="10.5" x14ac:dyDescent="0.35">
      <c r="C110" s="10"/>
      <c r="D110" s="10"/>
      <c r="E110" s="10"/>
      <c r="F110" s="10"/>
      <c r="G110" s="10"/>
      <c r="H110" s="10"/>
      <c r="I110" s="10"/>
      <c r="J110" s="10"/>
      <c r="K110" s="10"/>
      <c r="L110" s="10"/>
      <c r="M110" s="10"/>
      <c r="N110" s="10"/>
      <c r="O110" s="10"/>
      <c r="P110" s="10"/>
      <c r="Q110" s="10"/>
      <c r="R110" s="10"/>
      <c r="S110" s="10"/>
    </row>
  </sheetData>
  <mergeCells count="3">
    <mergeCell ref="E33:K33"/>
    <mergeCell ref="E34:K34"/>
    <mergeCell ref="E35:K35"/>
  </mergeCells>
  <pageMargins left="0.7" right="0.7" top="0.75" bottom="0.75" header="0.3" footer="0.3"/>
  <pageSetup scale="7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Interest Rate Carry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Barron</dc:creator>
  <cp:lastModifiedBy>Shay Foulk</cp:lastModifiedBy>
  <dcterms:created xsi:type="dcterms:W3CDTF">2022-10-17T16:44:04Z</dcterms:created>
  <dcterms:modified xsi:type="dcterms:W3CDTF">2023-08-13T21:55:06Z</dcterms:modified>
</cp:coreProperties>
</file>